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45" windowWidth="27555" windowHeight="12555" activeTab="0"/>
  </bookViews>
  <sheets>
    <sheet name="Income Statement Cash Flows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wrn.7b2." hidden="1">{"pfexch7b2",#N/A,FALSE,"7(b)(2)";"PFPREF7b2",#N/A,FALSE,"7(b)(2)"}</definedName>
    <definedName name="wrn.COSTS." hidden="1">{"costs97",#N/A,FALSE,"COSA";"costs98",#N/A,FALSE,"COSA";"costs99",#N/A,FALSE,"COSA";"costs00",#N/A,FALSE,"COSA";"costs01",#N/A,FALSE,"COSA";"costsTP",#N/A,FALSE,"COSA"}</definedName>
    <definedName name="wrn.rates." hidden="1">{"dsino7b2",#N/A,FALSE,"RATES";"nrno7b2",#N/A,FALSE,"RATES";"pfno7b2",#N/A,FALSE,"RATES"}</definedName>
    <definedName name="wrn.WPRDSAll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Landscape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Portrait.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</definedNames>
  <calcPr calcId="145621"/>
</workbook>
</file>

<file path=xl/sharedStrings.xml><?xml version="1.0" encoding="utf-8"?>
<sst xmlns="http://schemas.openxmlformats.org/spreadsheetml/2006/main" count="117" uniqueCount="83">
  <si>
    <t>Power Income Statement</t>
  </si>
  <si>
    <t>Current Accounting</t>
  </si>
  <si>
    <t>New Accounting</t>
  </si>
  <si>
    <t>Change</t>
  </si>
  <si>
    <t>A</t>
  </si>
  <si>
    <t>B</t>
  </si>
  <si>
    <t>C</t>
  </si>
  <si>
    <t>D</t>
  </si>
  <si>
    <t>E</t>
  </si>
  <si>
    <t>F</t>
  </si>
  <si>
    <t>($000s)</t>
  </si>
  <si>
    <t>OPERATING EXPENSES</t>
  </si>
  <si>
    <t>POWER SYSTEM GENERATION RESOURCES</t>
  </si>
  <si>
    <t>OPERATING GENERATION RESOURCES</t>
  </si>
  <si>
    <t>OPERATING GENERATION SETTLEMENT PAYMENTS</t>
  </si>
  <si>
    <t>NON-OPERATING GENERATION</t>
  </si>
  <si>
    <t>CONTRACTED POWER PURCHASES*</t>
  </si>
  <si>
    <t>AUGMENTATION POWER PURCHASES*</t>
  </si>
  <si>
    <t>EXCHANGES &amp; SETTLEMENTS*</t>
  </si>
  <si>
    <t>RENEWABLE GENERATION</t>
  </si>
  <si>
    <t>GENERATION CONSERVATION</t>
  </si>
  <si>
    <t>POWER NON-GENERATION OPERATIONS</t>
  </si>
  <si>
    <t>PS TRANSMISSION ACQUISITION AND ANCILLARY SERVICES*</t>
  </si>
  <si>
    <t>F&amp;W/USF&amp;W/PLANNING COUNCIL</t>
  </si>
  <si>
    <t>GENERAL AND ADMINISTRATIVE/SHARED SERVICES</t>
  </si>
  <si>
    <t>OTHER INCOME, EXPENSES AND ADJUSTMENTS</t>
  </si>
  <si>
    <t>1 -15</t>
  </si>
  <si>
    <t>IPR COSTS</t>
  </si>
  <si>
    <t>NON-FEDERAL DEBT SERVICE</t>
  </si>
  <si>
    <t>To be deleted</t>
  </si>
  <si>
    <t>DEPRECIATION</t>
  </si>
  <si>
    <t>AMORTIZATION</t>
  </si>
  <si>
    <t>TOTAL OPERATING EXPENSES</t>
  </si>
  <si>
    <t>INTEREST EXPENSE:</t>
  </si>
  <si>
    <t>INTEREST</t>
  </si>
  <si>
    <t>APPROPRIATED FUNDS</t>
  </si>
  <si>
    <t>CAPITALIZATION ADJUSTMENT</t>
  </si>
  <si>
    <t>BONDS ISSUED TO U.S. TREASURY</t>
  </si>
  <si>
    <t>AMORTIZATION OF CAPITALIZED BOND PREMIUMS</t>
  </si>
  <si>
    <t>NON-FEDERAL INTEREST</t>
  </si>
  <si>
    <t>ALLOWANCE FOR FUNDS USED DURING CONSTRUCTION</t>
  </si>
  <si>
    <t xml:space="preserve">INTEREST CREDIT ON CASH RESERVES </t>
  </si>
  <si>
    <t>NET INTEREST EXPENSE</t>
  </si>
  <si>
    <t>TOTAL EXPENSES</t>
  </si>
  <si>
    <t>MINIMUM REQUIRED NET REVENUE</t>
  </si>
  <si>
    <t>PLANNED NET REVENUE FOR RISK</t>
  </si>
  <si>
    <t>PLANNED NET REVENUE, TOTAL (34+35)</t>
  </si>
  <si>
    <t>TOTAL REVENUE REQUIREMENT</t>
  </si>
  <si>
    <t>*</t>
  </si>
  <si>
    <t>Costs determined in rate case</t>
  </si>
  <si>
    <t>Power Statement of Cash Flows</t>
  </si>
  <si>
    <t>CASH FROM OPERATING ACTIVITIES</t>
  </si>
  <si>
    <t>MINIMUM REQUIRED NET REVENUE 1/</t>
  </si>
  <si>
    <t>NON-CASH ITEMS:</t>
  </si>
  <si>
    <t>DEPRECIATION AND AMORTIZATION</t>
  </si>
  <si>
    <t>NON-CASH EXPENSES</t>
  </si>
  <si>
    <t>DSR REFINANCING FREE-UP</t>
  </si>
  <si>
    <t>NON-CASH REVENUES</t>
  </si>
  <si>
    <t>CASH PROVIDED BY OPERATING ACTIVITIES</t>
  </si>
  <si>
    <t>CASH FROM INVESTMENT ACTIVITIES</t>
  </si>
  <si>
    <t>INVESTMENT IN:</t>
  </si>
  <si>
    <t>UTILITY PLANT (INCLUDING AFUDC)</t>
  </si>
  <si>
    <t>ENERGY EFFICIENCY</t>
  </si>
  <si>
    <t>FISH &amp; WILDLIFE</t>
  </si>
  <si>
    <t>CASH USED FOR INVESTMENT ACTIVITIES</t>
  </si>
  <si>
    <t>CASH FROM BORROWING AND APPROPRIATIONS:</t>
  </si>
  <si>
    <t>INCREASE IN BONDS ISSUED TO U.S. TREASURY</t>
  </si>
  <si>
    <t>REPAYMENT OF BONDS ISSUED TO U.S. TREASURY</t>
  </si>
  <si>
    <t>INCREASE IN FEDERAL CONSTRUCTION APPROPRIATIONS</t>
  </si>
  <si>
    <t>REPAYMENT OF FEDERAL CONSTRUCTION APPROPRIATIONS</t>
  </si>
  <si>
    <t>REPAYMENT OF NON-FEDERAL OBLIGATIONS</t>
  </si>
  <si>
    <t>CUSTOMER PROCEEDS</t>
  </si>
  <si>
    <t>PAYMENT OF IRRIGATION ASSISTANCE</t>
  </si>
  <si>
    <t>CASH PROVIDED BY BORROWING AND APPROPRIATIONS</t>
  </si>
  <si>
    <t>ANNUAL INCREASE (DECREASE) IN CASH</t>
  </si>
  <si>
    <t>TOTAL ANNUAL INCREASE (DECREASE) IN CASH</t>
  </si>
  <si>
    <t>1/</t>
  </si>
  <si>
    <t>Minimum required net revenues are added to ensure suffcient cash flow is available</t>
  </si>
  <si>
    <t>to repay the federal investment.</t>
  </si>
  <si>
    <t>MRNR Calculation</t>
  </si>
  <si>
    <t>CASH FROM OPERATIONS</t>
  </si>
  <si>
    <t>USES OF CASH</t>
  </si>
  <si>
    <t>DIFFERENCE  (pos reduces MRNR; neg increases MRNR)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</si>
</sst>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_)\%;\(0.0\)\%;0.0_)\%;@_)_%"/>
    <numFmt numFmtId="166" formatCode="#,##0.0_)_%;\(#,##0.0\)_%;0.0_)_%;@_)_%"/>
    <numFmt numFmtId="167" formatCode="0.000000"/>
    <numFmt numFmtId="168" formatCode="#,##0.0_);\(#,##0.0\);#,##0.0_);@_)"/>
    <numFmt numFmtId="169" formatCode="_(* #,##0.00000_);_(* \(#,##0.00000\);_(* &quot;-&quot;??_);_(@_)"/>
    <numFmt numFmtId="170" formatCode="&quot;$&quot;_(#,##0.00_);&quot;$&quot;\(#,##0.00\);&quot;$&quot;_(0.00_);@_)"/>
    <numFmt numFmtId="171" formatCode="#,##0.00_);\(#,##0.00\);0.00_);@_)"/>
    <numFmt numFmtId="172" formatCode="\€_(#,##0.00_);\€\(#,##0.00\);\€_(0.00_);@_)"/>
    <numFmt numFmtId="173" formatCode="#,##0.0_)\x;\(#,##0.0\)\x;0.0_)\x;@_)_x"/>
    <numFmt numFmtId="174" formatCode="#,##0.0_)_x;\(#,##0.0\)_x;0.0_)_x;@_)_x"/>
    <numFmt numFmtId="175" formatCode="d\.mmm\.yy"/>
    <numFmt numFmtId="176" formatCode="_(* #,##0.00_);\(* #,##0.00\);_(* &quot;-&quot;??_);_(@_)"/>
    <numFmt numFmtId="177" formatCode="0.00_)"/>
    <numFmt numFmtId="178" formatCode="0.000%;;"/>
    <numFmt numFmtId="179" formatCode="_(* #,##0.0_);_(* \(#,##0.0\);_(* &quot;-&quot;_);_(@_)"/>
  </numFmts>
  <fonts count="10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sz val="10"/>
      <name val="Tahoma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Helv"/>
      <family val="2"/>
    </font>
    <font>
      <sz val="10"/>
      <name val="MS Serif"/>
      <family val="1"/>
    </font>
    <font>
      <sz val="10"/>
      <name val="Courier"/>
      <family val="3"/>
    </font>
    <font>
      <i/>
      <sz val="11"/>
      <color indexed="55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8"/>
      <name val="Times New Roman"/>
      <family val="1"/>
    </font>
    <font>
      <sz val="11"/>
      <color indexed="58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2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21"/>
      <name val="Calibri"/>
      <family val="2"/>
    </font>
    <font>
      <b/>
      <sz val="13"/>
      <color indexed="56"/>
      <name val="Arial"/>
      <family val="2"/>
    </font>
    <font>
      <b/>
      <sz val="11"/>
      <color indexed="2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Times New Roman"/>
      <family val="1"/>
    </font>
    <font>
      <sz val="8"/>
      <name val="Helv"/>
      <family val="2"/>
    </font>
    <font>
      <b/>
      <i/>
      <sz val="10"/>
      <name val="Times New Roman"/>
      <family val="1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9"/>
      <name val="Arial"/>
      <family val="2"/>
    </font>
    <font>
      <b/>
      <sz val="18"/>
      <color indexed="21"/>
      <name val="Cambri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16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hair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</borders>
  <cellStyleXfs count="14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1" fillId="0" borderId="0">
      <alignment horizontal="left" wrapText="1"/>
      <protection/>
    </xf>
    <xf numFmtId="168" fontId="22" fillId="0" borderId="0" applyFont="0" applyFill="0" applyBorder="0" applyAlignment="0" applyProtection="0"/>
    <xf numFmtId="169" fontId="1" fillId="0" borderId="0">
      <alignment horizontal="left" wrapText="1"/>
      <protection/>
    </xf>
    <xf numFmtId="167" fontId="1" fillId="0" borderId="0">
      <alignment horizontal="left" wrapText="1"/>
      <protection/>
    </xf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1" fillId="0" borderId="0">
      <alignment horizontal="left" wrapText="1"/>
      <protection/>
    </xf>
    <xf numFmtId="0" fontId="23" fillId="0" borderId="0" applyNumberFormat="0" applyFill="0" applyBorder="0" applyAlignment="0" applyProtection="0"/>
    <xf numFmtId="0" fontId="22" fillId="2" borderId="0" applyNumberFormat="0" applyFont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Protection="0">
      <alignment horizontal="right"/>
    </xf>
    <xf numFmtId="169" fontId="1" fillId="0" borderId="0">
      <alignment horizontal="left" wrapText="1"/>
      <protection/>
    </xf>
    <xf numFmtId="167" fontId="1" fillId="0" borderId="0">
      <alignment horizontal="left" wrapText="1"/>
      <protection/>
    </xf>
    <xf numFmtId="0" fontId="24" fillId="0" borderId="0" applyNumberFormat="0" applyFill="0" applyBorder="0" applyProtection="0">
      <alignment vertical="top"/>
    </xf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Protection="0">
      <alignment horizontal="center"/>
    </xf>
    <xf numFmtId="0" fontId="26" fillId="0" borderId="2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centerContinuous"/>
    </xf>
    <xf numFmtId="169" fontId="1" fillId="0" borderId="0">
      <alignment horizontal="left" wrapText="1"/>
      <protection/>
    </xf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13" borderId="0" applyNumberFormat="0" applyBorder="0" applyAlignment="0" applyProtection="0"/>
    <xf numFmtId="0" fontId="2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5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0" fillId="27" borderId="0" applyNumberFormat="0" applyBorder="0" applyAlignment="0" applyProtection="0"/>
    <xf numFmtId="0" fontId="28" fillId="15" borderId="0" applyNumberFormat="0" applyBorder="0" applyAlignment="0" applyProtection="0"/>
    <xf numFmtId="0" fontId="29" fillId="21" borderId="0" applyNumberFormat="0" applyBorder="0" applyAlignment="0" applyProtection="0"/>
    <xf numFmtId="0" fontId="28" fillId="15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0" fillId="28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29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1" borderId="0" applyNumberFormat="0" applyBorder="0" applyAlignment="0" applyProtection="0"/>
    <xf numFmtId="0" fontId="31" fillId="31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7" fillId="33" borderId="0" applyNumberFormat="0" applyBorder="0" applyAlignment="0" applyProtection="0"/>
    <xf numFmtId="0" fontId="31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3" borderId="0" applyNumberFormat="0" applyBorder="0" applyAlignment="0" applyProtection="0"/>
    <xf numFmtId="0" fontId="28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7" fillId="34" borderId="0" applyNumberFormat="0" applyBorder="0" applyAlignment="0" applyProtection="0"/>
    <xf numFmtId="0" fontId="31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2" borderId="0" applyNumberFormat="0" applyBorder="0" applyAlignment="0" applyProtection="0"/>
    <xf numFmtId="0" fontId="28" fillId="2" borderId="0" applyNumberFormat="0" applyBorder="0" applyAlignment="0" applyProtection="0"/>
    <xf numFmtId="0" fontId="32" fillId="25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7" fillId="35" borderId="0" applyNumberFormat="0" applyBorder="0" applyAlignment="0" applyProtection="0"/>
    <xf numFmtId="0" fontId="31" fillId="20" borderId="0" applyNumberFormat="0" applyBorder="0" applyAlignment="0" applyProtection="0"/>
    <xf numFmtId="0" fontId="28" fillId="20" borderId="0" applyNumberFormat="0" applyBorder="0" applyAlignment="0" applyProtection="0"/>
    <xf numFmtId="0" fontId="31" fillId="20" borderId="0" applyNumberFormat="0" applyBorder="0" applyAlignment="0" applyProtection="0"/>
    <xf numFmtId="0" fontId="28" fillId="20" borderId="0" applyNumberFormat="0" applyBorder="0" applyAlignment="0" applyProtection="0"/>
    <xf numFmtId="0" fontId="32" fillId="3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1" borderId="0" applyNumberFormat="0" applyBorder="0" applyAlignment="0" applyProtection="0"/>
    <xf numFmtId="0" fontId="28" fillId="31" borderId="0" applyNumberFormat="0" applyBorder="0" applyAlignment="0" applyProtection="0"/>
    <xf numFmtId="0" fontId="31" fillId="31" borderId="0" applyNumberFormat="0" applyBorder="0" applyAlignment="0" applyProtection="0"/>
    <xf numFmtId="0" fontId="28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7" fillId="38" borderId="0" applyNumberFormat="0" applyBorder="0" applyAlignment="0" applyProtection="0"/>
    <xf numFmtId="0" fontId="31" fillId="39" borderId="0" applyNumberFormat="0" applyBorder="0" applyAlignment="0" applyProtection="0"/>
    <xf numFmtId="0" fontId="28" fillId="7" borderId="0" applyNumberFormat="0" applyBorder="0" applyAlignment="0" applyProtection="0"/>
    <xf numFmtId="0" fontId="31" fillId="39" borderId="0" applyNumberFormat="0" applyBorder="0" applyAlignment="0" applyProtection="0"/>
    <xf numFmtId="0" fontId="28" fillId="7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7" fillId="41" borderId="0" applyNumberFormat="0" applyBorder="0" applyAlignment="0" applyProtection="0"/>
    <xf numFmtId="0" fontId="31" fillId="31" borderId="0" applyNumberFormat="0" applyBorder="0" applyAlignment="0" applyProtection="0"/>
    <xf numFmtId="0" fontId="28" fillId="31" borderId="0" applyNumberFormat="0" applyBorder="0" applyAlignment="0" applyProtection="0"/>
    <xf numFmtId="0" fontId="31" fillId="31" borderId="0" applyNumberFormat="0" applyBorder="0" applyAlignment="0" applyProtection="0"/>
    <xf numFmtId="0" fontId="28" fillId="31" borderId="0" applyNumberFormat="0" applyBorder="0" applyAlignment="0" applyProtection="0"/>
    <xf numFmtId="0" fontId="32" fillId="4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7" fillId="43" borderId="0" applyNumberFormat="0" applyBorder="0" applyAlignment="0" applyProtection="0"/>
    <xf numFmtId="0" fontId="31" fillId="44" borderId="0" applyNumberFormat="0" applyBorder="0" applyAlignment="0" applyProtection="0"/>
    <xf numFmtId="0" fontId="28" fillId="44" borderId="0" applyNumberFormat="0" applyBorder="0" applyAlignment="0" applyProtection="0"/>
    <xf numFmtId="0" fontId="31" fillId="44" borderId="0" applyNumberFormat="0" applyBorder="0" applyAlignment="0" applyProtection="0"/>
    <xf numFmtId="0" fontId="28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7" fillId="45" borderId="0" applyNumberFormat="0" applyBorder="0" applyAlignment="0" applyProtection="0"/>
    <xf numFmtId="0" fontId="31" fillId="46" borderId="0" applyNumberFormat="0" applyBorder="0" applyAlignment="0" applyProtection="0"/>
    <xf numFmtId="0" fontId="28" fillId="46" borderId="0" applyNumberFormat="0" applyBorder="0" applyAlignment="0" applyProtection="0"/>
    <xf numFmtId="0" fontId="31" fillId="46" borderId="0" applyNumberFormat="0" applyBorder="0" applyAlignment="0" applyProtection="0"/>
    <xf numFmtId="0" fontId="28" fillId="46" borderId="0" applyNumberFormat="0" applyBorder="0" applyAlignment="0" applyProtection="0"/>
    <xf numFmtId="0" fontId="32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7" fillId="47" borderId="0" applyNumberFormat="0" applyBorder="0" applyAlignment="0" applyProtection="0"/>
    <xf numFmtId="0" fontId="31" fillId="48" borderId="0" applyNumberFormat="0" applyBorder="0" applyAlignment="0" applyProtection="0"/>
    <xf numFmtId="0" fontId="28" fillId="48" borderId="0" applyNumberFormat="0" applyBorder="0" applyAlignment="0" applyProtection="0"/>
    <xf numFmtId="0" fontId="31" fillId="48" borderId="0" applyNumberFormat="0" applyBorder="0" applyAlignment="0" applyProtection="0"/>
    <xf numFmtId="0" fontId="28" fillId="48" borderId="0" applyNumberFormat="0" applyBorder="0" applyAlignment="0" applyProtection="0"/>
    <xf numFmtId="0" fontId="32" fillId="3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7" fillId="49" borderId="0" applyNumberFormat="0" applyBorder="0" applyAlignment="0" applyProtection="0"/>
    <xf numFmtId="0" fontId="31" fillId="31" borderId="0" applyNumberFormat="0" applyBorder="0" applyAlignment="0" applyProtection="0"/>
    <xf numFmtId="0" fontId="28" fillId="31" borderId="0" applyNumberFormat="0" applyBorder="0" applyAlignment="0" applyProtection="0"/>
    <xf numFmtId="0" fontId="31" fillId="31" borderId="0" applyNumberFormat="0" applyBorder="0" applyAlignment="0" applyProtection="0"/>
    <xf numFmtId="0" fontId="28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7" fillId="50" borderId="0" applyNumberFormat="0" applyBorder="0" applyAlignment="0" applyProtection="0"/>
    <xf numFmtId="0" fontId="31" fillId="51" borderId="0" applyNumberFormat="0" applyBorder="0" applyAlignment="0" applyProtection="0"/>
    <xf numFmtId="0" fontId="28" fillId="51" borderId="0" applyNumberFormat="0" applyBorder="0" applyAlignment="0" applyProtection="0"/>
    <xf numFmtId="0" fontId="31" fillId="51" borderId="0" applyNumberFormat="0" applyBorder="0" applyAlignment="0" applyProtection="0"/>
    <xf numFmtId="0" fontId="28" fillId="51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7" fillId="52" borderId="0" applyNumberFormat="0" applyBorder="0" applyAlignment="0" applyProtection="0"/>
    <xf numFmtId="0" fontId="33" fillId="0" borderId="0" applyNumberFormat="0" applyFill="0" applyBorder="0" applyAlignment="0">
      <protection locked="0"/>
    </xf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0" fontId="36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7" fillId="53" borderId="0" applyNumberFormat="0" applyBorder="0" applyAlignment="0" applyProtection="0"/>
    <xf numFmtId="175" fontId="37" fillId="0" borderId="0" applyFill="0" applyBorder="0" applyAlignment="0">
      <protection/>
    </xf>
    <xf numFmtId="0" fontId="38" fillId="25" borderId="3" applyNumberFormat="0" applyAlignment="0" applyProtection="0"/>
    <xf numFmtId="0" fontId="38" fillId="4" borderId="4" applyNumberFormat="0" applyAlignment="0" applyProtection="0"/>
    <xf numFmtId="0" fontId="38" fillId="25" borderId="3" applyNumberFormat="0" applyAlignment="0" applyProtection="0"/>
    <xf numFmtId="0" fontId="38" fillId="4" borderId="4" applyNumberFormat="0" applyAlignment="0" applyProtection="0"/>
    <xf numFmtId="0" fontId="39" fillId="20" borderId="4" applyNumberFormat="0" applyAlignment="0" applyProtection="0"/>
    <xf numFmtId="0" fontId="38" fillId="25" borderId="3" applyNumberFormat="0" applyAlignment="0" applyProtection="0"/>
    <xf numFmtId="0" fontId="38" fillId="25" borderId="3" applyNumberFormat="0" applyAlignment="0" applyProtection="0"/>
    <xf numFmtId="0" fontId="38" fillId="25" borderId="3" applyNumberFormat="0" applyAlignment="0" applyProtection="0"/>
    <xf numFmtId="0" fontId="39" fillId="20" borderId="4" applyNumberFormat="0" applyAlignment="0" applyProtection="0"/>
    <xf numFmtId="0" fontId="11" fillId="54" borderId="5" applyNumberFormat="0" applyAlignment="0" applyProtection="0"/>
    <xf numFmtId="0" fontId="40" fillId="4" borderId="6" applyNumberFormat="0" applyAlignment="0" applyProtection="0"/>
    <xf numFmtId="0" fontId="41" fillId="20" borderId="6" applyNumberFormat="0" applyAlignment="0" applyProtection="0"/>
    <xf numFmtId="0" fontId="40" fillId="4" borderId="6" applyNumberFormat="0" applyAlignment="0" applyProtection="0"/>
    <xf numFmtId="0" fontId="41" fillId="20" borderId="6" applyNumberFormat="0" applyAlignment="0" applyProtection="0"/>
    <xf numFmtId="0" fontId="42" fillId="4" borderId="6" applyNumberFormat="0" applyAlignment="0" applyProtection="0"/>
    <xf numFmtId="0" fontId="40" fillId="4" borderId="6" applyNumberFormat="0" applyAlignment="0" applyProtection="0"/>
    <xf numFmtId="0" fontId="40" fillId="4" borderId="6" applyNumberFormat="0" applyAlignment="0" applyProtection="0"/>
    <xf numFmtId="0" fontId="40" fillId="4" borderId="6" applyNumberFormat="0" applyAlignment="0" applyProtection="0"/>
    <xf numFmtId="0" fontId="42" fillId="4" borderId="6" applyNumberFormat="0" applyAlignment="0" applyProtection="0"/>
    <xf numFmtId="0" fontId="13" fillId="55" borderId="7" applyNumberFormat="0" applyAlignment="0" applyProtection="0"/>
    <xf numFmtId="0" fontId="43" fillId="0" borderId="0" applyFont="0" applyFill="0" applyBorder="0" applyProtection="0">
      <alignment/>
    </xf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Protection="0">
      <alignment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 applyFont="0" applyFill="0" applyBorder="0" applyProtection="0">
      <alignment/>
    </xf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Font="0" applyFill="0" applyBorder="0" applyProtection="0">
      <alignment/>
    </xf>
    <xf numFmtId="0" fontId="4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9" fillId="0" borderId="0">
      <alignment/>
      <protection/>
    </xf>
    <xf numFmtId="0" fontId="50" fillId="0" borderId="0" applyNumberFormat="0">
      <alignment/>
      <protection/>
    </xf>
    <xf numFmtId="0" fontId="51" fillId="0" borderId="0" applyNumberFormat="0" applyAlignment="0">
      <protection/>
    </xf>
    <xf numFmtId="0" fontId="49" fillId="0" borderId="0">
      <alignment/>
      <protection/>
    </xf>
    <xf numFmtId="0" fontId="49" fillId="0" borderId="0">
      <alignment/>
      <protection/>
    </xf>
    <xf numFmtId="0" fontId="43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0" fontId="43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0" fontId="43" fillId="0" borderId="0" applyFont="0" applyFill="0" applyBorder="0" applyProtection="0">
      <alignment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8" applyNumberFormat="0" applyFont="0" applyFill="0" applyAlignment="0" applyProtection="0"/>
    <xf numFmtId="167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55" fillId="0" borderId="0" applyFont="0" applyFill="0" applyBorder="0" applyAlignment="0" applyProtection="0"/>
    <xf numFmtId="0" fontId="49" fillId="0" borderId="0">
      <alignment/>
      <protection/>
    </xf>
    <xf numFmtId="0" fontId="56" fillId="0" borderId="0" applyFill="0" applyBorder="0" applyProtection="0">
      <alignment horizontal="left"/>
    </xf>
    <xf numFmtId="0" fontId="57" fillId="15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" fillId="56" borderId="0" applyNumberFormat="0" applyBorder="0" applyAlignment="0" applyProtection="0"/>
    <xf numFmtId="0" fontId="22" fillId="20" borderId="0" applyNumberFormat="0" applyBorder="0" applyAlignment="0" applyProtection="0"/>
    <xf numFmtId="0" fontId="43" fillId="0" borderId="0" applyFont="0" applyFill="0" applyBorder="0" applyProtection="0">
      <alignment/>
    </xf>
    <xf numFmtId="0" fontId="60" fillId="0" borderId="0" applyProtection="0">
      <alignment horizontal="right"/>
    </xf>
    <xf numFmtId="0" fontId="61" fillId="0" borderId="9" applyNumberFormat="0" applyProtection="0">
      <alignment/>
    </xf>
    <xf numFmtId="0" fontId="61" fillId="0" borderId="10">
      <alignment horizontal="left"/>
      <protection/>
    </xf>
    <xf numFmtId="0" fontId="62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4" fillId="0" borderId="12" applyNumberFormat="0" applyFill="0" applyAlignment="0" applyProtection="0"/>
    <xf numFmtId="0" fontId="3" fillId="0" borderId="13" applyNumberFormat="0" applyFill="0" applyAlignment="0" applyProtection="0"/>
    <xf numFmtId="0" fontId="65" fillId="0" borderId="14" applyNumberForma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6" fillId="0" borderId="15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4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9" fillId="0" borderId="18" applyNumberFormat="0" applyFill="0" applyAlignment="0" applyProtection="0"/>
    <xf numFmtId="0" fontId="5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70" fillId="0" borderId="0">
      <alignment/>
      <protection/>
    </xf>
    <xf numFmtId="40" fontId="70" fillId="0" borderId="0">
      <alignment/>
      <protection/>
    </xf>
    <xf numFmtId="0" fontId="71" fillId="0" borderId="0" applyNumberFormat="0" applyFill="0" applyBorder="0">
      <alignment/>
      <protection locked="0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1" fillId="0" borderId="0" applyNumberFormat="0" applyFill="0" applyBorder="0">
      <alignment/>
      <protection locked="0"/>
    </xf>
    <xf numFmtId="0" fontId="71" fillId="0" borderId="0" applyNumberFormat="0" applyFill="0" applyBorder="0">
      <alignment/>
      <protection locked="0"/>
    </xf>
    <xf numFmtId="0" fontId="74" fillId="0" borderId="0" applyNumberFormat="0" applyFill="0" applyBorder="0">
      <alignment/>
      <protection locked="0"/>
    </xf>
    <xf numFmtId="0" fontId="71" fillId="0" borderId="0" applyNumberFormat="0" applyFill="0" applyBorder="0">
      <alignment/>
      <protection locked="0"/>
    </xf>
    <xf numFmtId="0" fontId="71" fillId="0" borderId="0" applyNumberFormat="0" applyFill="0" applyBorder="0">
      <alignment/>
      <protection locked="0"/>
    </xf>
    <xf numFmtId="0" fontId="74" fillId="0" borderId="0" applyNumberFormat="0" applyFill="0" applyBorder="0">
      <alignment/>
      <protection locked="0"/>
    </xf>
    <xf numFmtId="0" fontId="73" fillId="0" borderId="0" applyNumberFormat="0" applyFill="0" applyBorder="0" applyAlignment="0" applyProtection="0"/>
    <xf numFmtId="0" fontId="22" fillId="57" borderId="20" applyNumberFormat="0" applyBorder="0" applyAlignment="0" applyProtection="0"/>
    <xf numFmtId="0" fontId="75" fillId="7" borderId="3" applyNumberFormat="0" applyAlignment="0" applyProtection="0"/>
    <xf numFmtId="0" fontId="75" fillId="7" borderId="4" applyNumberFormat="0" applyAlignment="0" applyProtection="0"/>
    <xf numFmtId="0" fontId="75" fillId="7" borderId="3" applyNumberFormat="0" applyAlignment="0" applyProtection="0"/>
    <xf numFmtId="0" fontId="75" fillId="7" borderId="4" applyNumberFormat="0" applyAlignment="0" applyProtection="0"/>
    <xf numFmtId="0" fontId="76" fillId="7" borderId="4" applyNumberFormat="0" applyAlignment="0" applyProtection="0"/>
    <xf numFmtId="0" fontId="75" fillId="7" borderId="3" applyNumberFormat="0" applyAlignment="0" applyProtection="0"/>
    <xf numFmtId="0" fontId="75" fillId="7" borderId="3" applyNumberFormat="0" applyAlignment="0" applyProtection="0"/>
    <xf numFmtId="0" fontId="75" fillId="7" borderId="3" applyNumberFormat="0" applyAlignment="0" applyProtection="0"/>
    <xf numFmtId="0" fontId="75" fillId="7" borderId="4" applyNumberFormat="0" applyAlignment="0" applyProtection="0"/>
    <xf numFmtId="0" fontId="75" fillId="7" borderId="4" applyNumberFormat="0" applyAlignment="0" applyProtection="0"/>
    <xf numFmtId="0" fontId="75" fillId="7" borderId="4" applyNumberFormat="0" applyAlignment="0" applyProtection="0"/>
    <xf numFmtId="0" fontId="75" fillId="7" borderId="4" applyNumberFormat="0" applyAlignment="0" applyProtection="0"/>
    <xf numFmtId="0" fontId="75" fillId="7" borderId="4" applyNumberFormat="0" applyAlignment="0" applyProtection="0"/>
    <xf numFmtId="0" fontId="76" fillId="7" borderId="4" applyNumberFormat="0" applyAlignment="0" applyProtection="0"/>
    <xf numFmtId="0" fontId="9" fillId="58" borderId="5" applyNumberFormat="0" applyAlignment="0" applyProtection="0"/>
    <xf numFmtId="41" fontId="33" fillId="2" borderId="21">
      <alignment horizontal="left"/>
      <protection locked="0"/>
    </xf>
    <xf numFmtId="0" fontId="22" fillId="20" borderId="0">
      <alignment/>
      <protection/>
    </xf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12" fillId="0" borderId="23" applyNumberFormat="0" applyFill="0" applyAlignment="0" applyProtection="0"/>
    <xf numFmtId="0" fontId="48" fillId="0" borderId="24" applyNumberFormat="0" applyFont="0">
      <alignment/>
      <protection/>
    </xf>
    <xf numFmtId="0" fontId="48" fillId="0" borderId="25" applyNumberFormat="0" applyFont="0">
      <alignment/>
      <protection/>
    </xf>
    <xf numFmtId="0" fontId="43" fillId="0" borderId="0" applyFont="0" applyFill="0" applyBorder="0" applyProtection="0">
      <alignment/>
    </xf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80" fillId="2" borderId="0" applyNumberFormat="0" applyBorder="0" applyAlignment="0" applyProtection="0"/>
    <xf numFmtId="0" fontId="79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" fillId="59" borderId="0" applyNumberFormat="0" applyBorder="0" applyAlignment="0" applyProtection="0"/>
    <xf numFmtId="37" fontId="81" fillId="0" borderId="0">
      <alignment/>
      <protection/>
    </xf>
    <xf numFmtId="177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3" applyNumberFormat="0" applyFont="0" applyAlignment="0" applyProtection="0"/>
    <xf numFmtId="0" fontId="1" fillId="10" borderId="3" applyNumberFormat="0" applyFont="0" applyAlignment="0" applyProtection="0"/>
    <xf numFmtId="0" fontId="1" fillId="10" borderId="3" applyNumberFormat="0" applyFont="0" applyAlignment="0" applyProtection="0"/>
    <xf numFmtId="0" fontId="1" fillId="10" borderId="26" applyNumberFormat="0" applyFont="0" applyAlignment="0" applyProtection="0"/>
    <xf numFmtId="0" fontId="28" fillId="10" borderId="26" applyNumberFormat="0" applyFont="0" applyAlignment="0" applyProtection="0"/>
    <xf numFmtId="0" fontId="28" fillId="10" borderId="26" applyNumberFormat="0" applyFont="0" applyAlignment="0" applyProtection="0"/>
    <xf numFmtId="0" fontId="28" fillId="60" borderId="27" applyNumberFormat="0" applyFont="0" applyAlignment="0" applyProtection="0"/>
    <xf numFmtId="0" fontId="1" fillId="10" borderId="26" applyNumberFormat="0" applyFont="0" applyAlignment="0" applyProtection="0"/>
    <xf numFmtId="0" fontId="84" fillId="25" borderId="28" applyNumberFormat="0" applyAlignment="0" applyProtection="0"/>
    <xf numFmtId="0" fontId="84" fillId="4" borderId="28" applyNumberFormat="0" applyAlignment="0" applyProtection="0"/>
    <xf numFmtId="0" fontId="84" fillId="25" borderId="28" applyNumberFormat="0" applyAlignment="0" applyProtection="0"/>
    <xf numFmtId="0" fontId="84" fillId="4" borderId="28" applyNumberFormat="0" applyAlignment="0" applyProtection="0"/>
    <xf numFmtId="0" fontId="85" fillId="20" borderId="28" applyNumberFormat="0" applyAlignment="0" applyProtection="0"/>
    <xf numFmtId="0" fontId="84" fillId="25" borderId="28" applyNumberFormat="0" applyAlignment="0" applyProtection="0"/>
    <xf numFmtId="0" fontId="84" fillId="25" borderId="28" applyNumberFormat="0" applyAlignment="0" applyProtection="0"/>
    <xf numFmtId="0" fontId="84" fillId="25" borderId="28" applyNumberFormat="0" applyAlignment="0" applyProtection="0"/>
    <xf numFmtId="0" fontId="85" fillId="20" borderId="28" applyNumberFormat="0" applyAlignment="0" applyProtection="0"/>
    <xf numFmtId="0" fontId="10" fillId="54" borderId="29" applyNumberFormat="0" applyAlignment="0" applyProtection="0"/>
    <xf numFmtId="1" fontId="86" fillId="0" borderId="0" applyProtection="0">
      <alignment horizontal="right" vertical="center"/>
    </xf>
    <xf numFmtId="0" fontId="49" fillId="0" borderId="0">
      <alignment/>
      <protection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ont="0" applyFill="0" applyBorder="0" applyProtection="0">
      <alignment/>
    </xf>
    <xf numFmtId="0" fontId="87" fillId="0" borderId="0" applyNumberFormat="0" applyFont="0" applyFill="0" applyBorder="0" applyProtection="0">
      <alignment/>
    </xf>
    <xf numFmtId="0" fontId="87" fillId="0" borderId="0" applyNumberFormat="0" applyFont="0" applyFill="0" applyBorder="0" applyProtection="0">
      <alignment/>
    </xf>
    <xf numFmtId="15" fontId="87" fillId="0" borderId="0" applyFont="0" applyFill="0" applyBorder="0" applyAlignment="0" applyProtection="0"/>
    <xf numFmtId="15" fontId="87" fillId="0" borderId="0" applyFont="0" applyFill="0" applyBorder="0" applyAlignment="0" applyProtection="0"/>
    <xf numFmtId="15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88" fillId="0" borderId="30">
      <alignment horizontal="center"/>
      <protection/>
    </xf>
    <xf numFmtId="0" fontId="88" fillId="0" borderId="30">
      <alignment horizontal="center"/>
      <protection/>
    </xf>
    <xf numFmtId="0" fontId="88" fillId="0" borderId="30">
      <alignment horizontal="center"/>
      <protection/>
    </xf>
    <xf numFmtId="0" fontId="88" fillId="0" borderId="30">
      <alignment horizontal="center"/>
      <protection/>
    </xf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87" fillId="61" borderId="0" applyNumberFormat="0" applyFont="0" applyBorder="0" applyAlignment="0" applyProtection="0"/>
    <xf numFmtId="0" fontId="87" fillId="61" borderId="0" applyNumberFormat="0" applyFont="0" applyBorder="0" applyAlignment="0" applyProtection="0"/>
    <xf numFmtId="0" fontId="87" fillId="61" borderId="0" applyNumberFormat="0" applyFont="0" applyBorder="0" applyAlignment="0" applyProtection="0"/>
    <xf numFmtId="178" fontId="56" fillId="0" borderId="31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Protection="0">
      <alignment/>
    </xf>
    <xf numFmtId="179" fontId="1" fillId="0" borderId="0" applyFont="0" applyFill="0">
      <alignment/>
      <protection/>
    </xf>
    <xf numFmtId="0" fontId="91" fillId="20" borderId="0" applyNumberFormat="0" applyFont="0" applyBorder="0" applyAlignment="0" applyProtection="0"/>
    <xf numFmtId="39" fontId="1" fillId="62" borderId="0">
      <alignment/>
      <protection/>
    </xf>
    <xf numFmtId="38" fontId="22" fillId="0" borderId="32">
      <alignment/>
      <protection/>
    </xf>
    <xf numFmtId="38" fontId="70" fillId="0" borderId="33">
      <alignment/>
      <protection/>
    </xf>
    <xf numFmtId="39" fontId="90" fillId="63" borderId="0">
      <alignment/>
      <protection/>
    </xf>
    <xf numFmtId="167" fontId="1" fillId="0" borderId="0">
      <alignment horizontal="left" wrapText="1"/>
      <protection/>
    </xf>
    <xf numFmtId="40" fontId="92" fillId="0" borderId="0" applyBorder="0">
      <alignment horizontal="right"/>
      <protection/>
    </xf>
    <xf numFmtId="0" fontId="93" fillId="0" borderId="0" applyBorder="0" applyProtection="0">
      <alignment vertical="center"/>
    </xf>
    <xf numFmtId="0" fontId="93" fillId="0" borderId="34" applyBorder="0" applyProtection="0">
      <alignment horizontal="right" vertical="center"/>
    </xf>
    <xf numFmtId="0" fontId="94" fillId="19" borderId="0" applyBorder="0" applyProtection="0">
      <alignment horizontal="centerContinuous" vertical="center"/>
    </xf>
    <xf numFmtId="0" fontId="94" fillId="64" borderId="34" applyBorder="0" applyProtection="0">
      <alignment horizontal="centerContinuous" vertical="center"/>
    </xf>
    <xf numFmtId="0" fontId="70" fillId="0" borderId="0" applyBorder="0" applyProtection="0">
      <alignment horizontal="left"/>
    </xf>
    <xf numFmtId="0" fontId="95" fillId="0" borderId="0" applyFill="0" applyBorder="0" applyProtection="0">
      <alignment horizontal="left"/>
    </xf>
    <xf numFmtId="0" fontId="22" fillId="0" borderId="31" applyFill="0" applyBorder="0" applyProtection="0">
      <alignment horizontal="left" vertical="top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57" borderId="0">
      <alignment horizontal="left" wrapText="1"/>
      <protection/>
    </xf>
    <xf numFmtId="0" fontId="99" fillId="0" borderId="0">
      <alignment horizontal="left" vertical="center"/>
      <protection/>
    </xf>
    <xf numFmtId="0" fontId="41" fillId="0" borderId="35" applyNumberFormat="0" applyFill="0" applyAlignment="0" applyProtection="0"/>
    <xf numFmtId="0" fontId="100" fillId="0" borderId="35" applyNumberFormat="0" applyFill="0" applyAlignment="0" applyProtection="0"/>
    <xf numFmtId="0" fontId="41" fillId="0" borderId="35" applyNumberFormat="0" applyFill="0" applyAlignment="0" applyProtection="0"/>
    <xf numFmtId="0" fontId="100" fillId="0" borderId="35" applyNumberFormat="0" applyFill="0" applyAlignment="0" applyProtection="0"/>
    <xf numFmtId="0" fontId="101" fillId="0" borderId="36" applyNumberFormat="0" applyFill="0" applyAlignment="0" applyProtection="0"/>
    <xf numFmtId="0" fontId="100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01" fillId="0" borderId="36" applyNumberFormat="0" applyFill="0" applyAlignment="0" applyProtection="0"/>
    <xf numFmtId="0" fontId="16" fillId="0" borderId="37" applyNumberFormat="0" applyFill="0" applyAlignment="0" applyProtection="0"/>
    <xf numFmtId="37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8" fillId="0" borderId="0" xfId="20" applyFont="1" applyAlignment="1">
      <alignment horizontal="center"/>
      <protection/>
    </xf>
    <xf numFmtId="0" fontId="19" fillId="0" borderId="0" xfId="20" applyFont="1">
      <alignment/>
      <protection/>
    </xf>
    <xf numFmtId="164" fontId="18" fillId="0" borderId="0" xfId="18" applyNumberFormat="1" applyFont="1" applyAlignment="1">
      <alignment horizontal="left"/>
    </xf>
    <xf numFmtId="37" fontId="18" fillId="0" borderId="0" xfId="20" applyNumberFormat="1" applyFont="1" applyAlignment="1">
      <alignment horizontal="left"/>
      <protection/>
    </xf>
    <xf numFmtId="37" fontId="18" fillId="0" borderId="0" xfId="20" applyNumberFormat="1" applyFont="1" applyAlignment="1">
      <alignment horizontal="center"/>
      <protection/>
    </xf>
    <xf numFmtId="0" fontId="18" fillId="0" borderId="0" xfId="20" applyFont="1" applyAlignment="1">
      <alignment horizontal="center"/>
      <protection/>
    </xf>
    <xf numFmtId="0" fontId="18" fillId="0" borderId="0" xfId="20" applyFont="1" applyAlignment="1">
      <alignment/>
      <protection/>
    </xf>
    <xf numFmtId="37" fontId="18" fillId="0" borderId="0" xfId="20" applyNumberFormat="1" applyFont="1" applyAlignment="1">
      <alignment horizontal="center"/>
      <protection/>
    </xf>
    <xf numFmtId="164" fontId="19" fillId="0" borderId="0" xfId="18" applyNumberFormat="1" applyFont="1"/>
    <xf numFmtId="37" fontId="19" fillId="0" borderId="0" xfId="20" applyNumberFormat="1" applyFont="1">
      <alignment/>
      <protection/>
    </xf>
    <xf numFmtId="164" fontId="19" fillId="0" borderId="0" xfId="20" applyNumberFormat="1" applyFont="1">
      <alignment/>
      <protection/>
    </xf>
    <xf numFmtId="164" fontId="19" fillId="0" borderId="0" xfId="18" applyNumberFormat="1" applyFont="1" applyAlignment="1">
      <alignment horizontal="right"/>
    </xf>
    <xf numFmtId="0" fontId="19" fillId="0" borderId="0" xfId="20" applyFont="1" applyAlignment="1">
      <alignment horizontal="right"/>
      <protection/>
    </xf>
    <xf numFmtId="164" fontId="19" fillId="0" borderId="0" xfId="18" applyNumberFormat="1" applyFont="1" applyFill="1"/>
    <xf numFmtId="0" fontId="19" fillId="0" borderId="0" xfId="20" applyFont="1" applyFill="1">
      <alignment/>
      <protection/>
    </xf>
    <xf numFmtId="164" fontId="19" fillId="0" borderId="0" xfId="18" applyNumberFormat="1" applyFont="1" quotePrefix="1"/>
    <xf numFmtId="164" fontId="19" fillId="60" borderId="0" xfId="18" applyNumberFormat="1" applyFont="1" applyFill="1"/>
    <xf numFmtId="0" fontId="19" fillId="60" borderId="0" xfId="20" applyFont="1" applyFill="1">
      <alignment/>
      <protection/>
    </xf>
    <xf numFmtId="164" fontId="18" fillId="60" borderId="0" xfId="18" applyNumberFormat="1" applyFont="1" applyFill="1" applyAlignment="1">
      <alignment horizontal="center"/>
    </xf>
    <xf numFmtId="164" fontId="18" fillId="60" borderId="0" xfId="18" applyNumberFormat="1" applyFont="1" applyFill="1" applyAlignment="1">
      <alignment horizontal="center"/>
    </xf>
    <xf numFmtId="0" fontId="19" fillId="0" borderId="0" xfId="20" applyFont="1" applyAlignment="1">
      <alignment/>
      <protection/>
    </xf>
    <xf numFmtId="164" fontId="20" fillId="60" borderId="0" xfId="18" applyNumberFormat="1" applyFont="1" applyFill="1"/>
    <xf numFmtId="37" fontId="19" fillId="0" borderId="0" xfId="20" applyNumberFormat="1" applyFont="1" applyFill="1">
      <alignment/>
      <protection/>
    </xf>
    <xf numFmtId="164" fontId="19" fillId="0" borderId="0" xfId="21" applyNumberFormat="1" applyFont="1"/>
    <xf numFmtId="164" fontId="21" fillId="0" borderId="0" xfId="18" applyNumberFormat="1" applyFont="1"/>
    <xf numFmtId="164" fontId="20" fillId="0" borderId="0" xfId="18" applyNumberFormat="1" applyFont="1"/>
    <xf numFmtId="37" fontId="19" fillId="60" borderId="0" xfId="20" applyNumberFormat="1" applyFont="1" applyFill="1">
      <alignment/>
      <protection/>
    </xf>
    <xf numFmtId="37" fontId="18" fillId="0" borderId="0" xfId="20" applyNumberFormat="1" applyFont="1">
      <alignment/>
      <protection/>
    </xf>
    <xf numFmtId="164" fontId="18" fillId="0" borderId="0" xfId="18" applyNumberFormat="1" applyFont="1"/>
    <xf numFmtId="164" fontId="18" fillId="0" borderId="0" xfId="18" applyNumberFormat="1" applyFont="1" applyAlignment="1">
      <alignment/>
    </xf>
    <xf numFmtId="0" fontId="18" fillId="0" borderId="0" xfId="20" applyFont="1">
      <alignment/>
      <protection/>
    </xf>
    <xf numFmtId="164" fontId="20" fillId="0" borderId="0" xfId="18" applyNumberFormat="1" applyFont="1" applyFill="1"/>
    <xf numFmtId="164" fontId="19" fillId="0" borderId="0" xfId="18" applyNumberFormat="1" applyFont="1" applyFill="1" applyAlignment="1">
      <alignment/>
    </xf>
  </cellXfs>
  <cellStyles count="14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_%(SignOnly)" xfId="22"/>
    <cellStyle name="_%(SignSpaceOnly)" xfId="23"/>
    <cellStyle name="_Chelan Debt Forecast 12.19.05" xfId="24"/>
    <cellStyle name="_Comma" xfId="25"/>
    <cellStyle name="_Costs not in AURORA 06GRC" xfId="26"/>
    <cellStyle name="_Costs not in KWI3000 '06Budget" xfId="27"/>
    <cellStyle name="_Currency" xfId="28"/>
    <cellStyle name="_CurrencySpace" xfId="29"/>
    <cellStyle name="_Euro" xfId="30"/>
    <cellStyle name="_Fuel Prices 4-14" xfId="31"/>
    <cellStyle name="_Heading" xfId="32"/>
    <cellStyle name="_Highlight" xfId="33"/>
    <cellStyle name="_Multiple" xfId="34"/>
    <cellStyle name="_MultipleSpace" xfId="35"/>
    <cellStyle name="_Power Cost Value Copy 11.30.05 gas 1.09.06 AURORA at 1.10.06" xfId="36"/>
    <cellStyle name="_Recon to Darrin's 5.11.05 proforma" xfId="37"/>
    <cellStyle name="_SubHeading" xfId="38"/>
    <cellStyle name="_Table" xfId="39"/>
    <cellStyle name="_Table_QC" xfId="40"/>
    <cellStyle name="_TableHead" xfId="41"/>
    <cellStyle name="_TableHead_QC" xfId="42"/>
    <cellStyle name="_TableRowHead" xfId="43"/>
    <cellStyle name="_TableSuperHead" xfId="44"/>
    <cellStyle name="_Value Copy 11 30 05 gas 12 09 05 AURORA at 12 14 05" xfId="45"/>
    <cellStyle name="20% - Accent1 2" xfId="46"/>
    <cellStyle name="20% - Accent1 2 2" xfId="47"/>
    <cellStyle name="20% - Accent1 2 2 2" xfId="48"/>
    <cellStyle name="20% - Accent1 2 2 3" xfId="49"/>
    <cellStyle name="20% - Accent1 2 2 4" xfId="50"/>
    <cellStyle name="20% - Accent1 2 3" xfId="51"/>
    <cellStyle name="20% - Accent1 2 4" xfId="52"/>
    <cellStyle name="20% - Accent1 2 5" xfId="53"/>
    <cellStyle name="20% - Accent1 2_QC Sheet" xfId="54"/>
    <cellStyle name="20% - Accent1 3" xfId="55"/>
    <cellStyle name="20% - Accent1 4" xfId="56"/>
    <cellStyle name="20% - Accent2 2" xfId="57"/>
    <cellStyle name="20% - Accent2 2 2" xfId="58"/>
    <cellStyle name="20% - Accent2 2 2 2" xfId="59"/>
    <cellStyle name="20% - Accent2 2 2 3" xfId="60"/>
    <cellStyle name="20% - Accent2 2 2 4" xfId="61"/>
    <cellStyle name="20% - Accent2 2 3" xfId="62"/>
    <cellStyle name="20% - Accent2 2 4" xfId="63"/>
    <cellStyle name="20% - Accent2 2 5" xfId="64"/>
    <cellStyle name="20% - Accent2 2_QC Sheet" xfId="65"/>
    <cellStyle name="20% - Accent2 3" xfId="66"/>
    <cellStyle name="20% - Accent2 4" xfId="67"/>
    <cellStyle name="20% - Accent3 2" xfId="68"/>
    <cellStyle name="20% - Accent3 2 2" xfId="69"/>
    <cellStyle name="20% - Accent3 2 2 2" xfId="70"/>
    <cellStyle name="20% - Accent3 2 2 3" xfId="71"/>
    <cellStyle name="20% - Accent3 2 2 4" xfId="72"/>
    <cellStyle name="20% - Accent3 2 3" xfId="73"/>
    <cellStyle name="20% - Accent3 2 4" xfId="74"/>
    <cellStyle name="20% - Accent3 2 5" xfId="75"/>
    <cellStyle name="20% - Accent3 2_QC Sheet" xfId="76"/>
    <cellStyle name="20% - Accent3 3" xfId="77"/>
    <cellStyle name="20% - Accent3 4" xfId="78"/>
    <cellStyle name="20% - Accent4 2" xfId="79"/>
    <cellStyle name="20% - Accent4 2 2" xfId="80"/>
    <cellStyle name="20% - Accent4 2 2 2" xfId="81"/>
    <cellStyle name="20% - Accent4 2 2 3" xfId="82"/>
    <cellStyle name="20% - Accent4 2 2 4" xfId="83"/>
    <cellStyle name="20% - Accent4 2 3" xfId="84"/>
    <cellStyle name="20% - Accent4 2 4" xfId="85"/>
    <cellStyle name="20% - Accent4 2 5" xfId="86"/>
    <cellStyle name="20% - Accent4 2_QC Sheet" xfId="87"/>
    <cellStyle name="20% - Accent4 3" xfId="88"/>
    <cellStyle name="20% - Accent4 4" xfId="89"/>
    <cellStyle name="20% - Accent5 2" xfId="90"/>
    <cellStyle name="20% - Accent5 2 2" xfId="91"/>
    <cellStyle name="20% - Accent5 2 2 2" xfId="92"/>
    <cellStyle name="20% - Accent5 2 2 3" xfId="93"/>
    <cellStyle name="20% - Accent5 2 2 4" xfId="94"/>
    <cellStyle name="20% - Accent5 2 3" xfId="95"/>
    <cellStyle name="20% - Accent5 2 4" xfId="96"/>
    <cellStyle name="20% - Accent5 2 5" xfId="97"/>
    <cellStyle name="20% - Accent5 2_QC Sheet" xfId="98"/>
    <cellStyle name="20% - Accent5 3" xfId="99"/>
    <cellStyle name="20% - Accent5 4" xfId="100"/>
    <cellStyle name="20% - Accent6 2" xfId="101"/>
    <cellStyle name="20% - Accent6 2 2" xfId="102"/>
    <cellStyle name="20% - Accent6 2 2 2" xfId="103"/>
    <cellStyle name="20% - Accent6 2 2 3" xfId="104"/>
    <cellStyle name="20% - Accent6 2 2 4" xfId="105"/>
    <cellStyle name="20% - Accent6 2 3" xfId="106"/>
    <cellStyle name="20% - Accent6 2 4" xfId="107"/>
    <cellStyle name="20% - Accent6 2 5" xfId="108"/>
    <cellStyle name="20% - Accent6 2_QC Sheet" xfId="109"/>
    <cellStyle name="20% - Accent6 3" xfId="110"/>
    <cellStyle name="20% - Accent6 4" xfId="111"/>
    <cellStyle name="40% - Accent1 2" xfId="112"/>
    <cellStyle name="40% - Accent1 2 2" xfId="113"/>
    <cellStyle name="40% - Accent1 2 2 2" xfId="114"/>
    <cellStyle name="40% - Accent1 2 2 3" xfId="115"/>
    <cellStyle name="40% - Accent1 2 2 4" xfId="116"/>
    <cellStyle name="40% - Accent1 2 3" xfId="117"/>
    <cellStyle name="40% - Accent1 2 4" xfId="118"/>
    <cellStyle name="40% - Accent1 2 5" xfId="119"/>
    <cellStyle name="40% - Accent1 2_QC Sheet" xfId="120"/>
    <cellStyle name="40% - Accent1 3" xfId="121"/>
    <cellStyle name="40% - Accent1 4" xfId="122"/>
    <cellStyle name="40% - Accent2 2" xfId="123"/>
    <cellStyle name="40% - Accent2 2 2" xfId="124"/>
    <cellStyle name="40% - Accent2 2 2 2" xfId="125"/>
    <cellStyle name="40% - Accent2 2 2 3" xfId="126"/>
    <cellStyle name="40% - Accent2 2 2 4" xfId="127"/>
    <cellStyle name="40% - Accent2 2 3" xfId="128"/>
    <cellStyle name="40% - Accent2 2 4" xfId="129"/>
    <cellStyle name="40% - Accent2 2 5" xfId="130"/>
    <cellStyle name="40% - Accent2 2_QC Sheet" xfId="131"/>
    <cellStyle name="40% - Accent2 3" xfId="132"/>
    <cellStyle name="40% - Accent2 4" xfId="133"/>
    <cellStyle name="40% - Accent3 2" xfId="134"/>
    <cellStyle name="40% - Accent3 2 2" xfId="135"/>
    <cellStyle name="40% - Accent3 2 2 2" xfId="136"/>
    <cellStyle name="40% - Accent3 2 2 3" xfId="137"/>
    <cellStyle name="40% - Accent3 2 2 4" xfId="138"/>
    <cellStyle name="40% - Accent3 2 3" xfId="139"/>
    <cellStyle name="40% - Accent3 2 4" xfId="140"/>
    <cellStyle name="40% - Accent3 2 5" xfId="141"/>
    <cellStyle name="40% - Accent3 2_QC Sheet" xfId="142"/>
    <cellStyle name="40% - Accent3 3" xfId="143"/>
    <cellStyle name="40% - Accent3 4" xfId="144"/>
    <cellStyle name="40% - Accent4 2" xfId="145"/>
    <cellStyle name="40% - Accent4 2 2" xfId="146"/>
    <cellStyle name="40% - Accent4 2 2 2" xfId="147"/>
    <cellStyle name="40% - Accent4 2 2 3" xfId="148"/>
    <cellStyle name="40% - Accent4 2 2 4" xfId="149"/>
    <cellStyle name="40% - Accent4 2 3" xfId="150"/>
    <cellStyle name="40% - Accent4 2 4" xfId="151"/>
    <cellStyle name="40% - Accent4 2 5" xfId="152"/>
    <cellStyle name="40% - Accent4 2_QC Sheet" xfId="153"/>
    <cellStyle name="40% - Accent4 3" xfId="154"/>
    <cellStyle name="40% - Accent4 4" xfId="155"/>
    <cellStyle name="40% - Accent5 2" xfId="156"/>
    <cellStyle name="40% - Accent5 2 2" xfId="157"/>
    <cellStyle name="40% - Accent5 2 2 2" xfId="158"/>
    <cellStyle name="40% - Accent5 2 2 3" xfId="159"/>
    <cellStyle name="40% - Accent5 2 2 4" xfId="160"/>
    <cellStyle name="40% - Accent5 2 3" xfId="161"/>
    <cellStyle name="40% - Accent5 2 4" xfId="162"/>
    <cellStyle name="40% - Accent5 2 5" xfId="163"/>
    <cellStyle name="40% - Accent5 2_QC Sheet" xfId="164"/>
    <cellStyle name="40% - Accent5 3" xfId="165"/>
    <cellStyle name="40% - Accent5 4" xfId="166"/>
    <cellStyle name="40% - Accent6 2" xfId="167"/>
    <cellStyle name="40% - Accent6 2 2" xfId="168"/>
    <cellStyle name="40% - Accent6 2 2 2" xfId="169"/>
    <cellStyle name="40% - Accent6 2 2 3" xfId="170"/>
    <cellStyle name="40% - Accent6 2 2 4" xfId="171"/>
    <cellStyle name="40% - Accent6 2 3" xfId="172"/>
    <cellStyle name="40% - Accent6 2 4" xfId="173"/>
    <cellStyle name="40% - Accent6 2 5" xfId="174"/>
    <cellStyle name="40% - Accent6 2_QC Sheet" xfId="175"/>
    <cellStyle name="40% - Accent6 3" xfId="176"/>
    <cellStyle name="40% - Accent6 4" xfId="177"/>
    <cellStyle name="60% - Accent1 2" xfId="178"/>
    <cellStyle name="60% - Accent1 2 2" xfId="179"/>
    <cellStyle name="60% - Accent1 2 2 2" xfId="180"/>
    <cellStyle name="60% - Accent1 2 2 3" xfId="181"/>
    <cellStyle name="60% - Accent1 2 2 4" xfId="182"/>
    <cellStyle name="60% - Accent1 2 3" xfId="183"/>
    <cellStyle name="60% - Accent1 2 4" xfId="184"/>
    <cellStyle name="60% - Accent1 2_QC Sheet" xfId="185"/>
    <cellStyle name="60% - Accent1 3" xfId="186"/>
    <cellStyle name="60% - Accent1 4" xfId="187"/>
    <cellStyle name="60% - Accent2 2" xfId="188"/>
    <cellStyle name="60% - Accent2 2 2" xfId="189"/>
    <cellStyle name="60% - Accent2 2 2 2" xfId="190"/>
    <cellStyle name="60% - Accent2 2 2 3" xfId="191"/>
    <cellStyle name="60% - Accent2 2 2 4" xfId="192"/>
    <cellStyle name="60% - Accent2 2 3" xfId="193"/>
    <cellStyle name="60% - Accent2 2 4" xfId="194"/>
    <cellStyle name="60% - Accent2 2_QC Sheet" xfId="195"/>
    <cellStyle name="60% - Accent2 3" xfId="196"/>
    <cellStyle name="60% - Accent2 4" xfId="197"/>
    <cellStyle name="60% - Accent3 2" xfId="198"/>
    <cellStyle name="60% - Accent3 2 2" xfId="199"/>
    <cellStyle name="60% - Accent3 2 2 2" xfId="200"/>
    <cellStyle name="60% - Accent3 2 2 3" xfId="201"/>
    <cellStyle name="60% - Accent3 2 2 4" xfId="202"/>
    <cellStyle name="60% - Accent3 2 3" xfId="203"/>
    <cellStyle name="60% - Accent3 2 4" xfId="204"/>
    <cellStyle name="60% - Accent3 2_QC Sheet" xfId="205"/>
    <cellStyle name="60% - Accent3 3" xfId="206"/>
    <cellStyle name="60% - Accent3 4" xfId="207"/>
    <cellStyle name="60% - Accent4 2" xfId="208"/>
    <cellStyle name="60% - Accent4 2 2" xfId="209"/>
    <cellStyle name="60% - Accent4 2 2 2" xfId="210"/>
    <cellStyle name="60% - Accent4 2 2 3" xfId="211"/>
    <cellStyle name="60% - Accent4 2 2 4" xfId="212"/>
    <cellStyle name="60% - Accent4 2 3" xfId="213"/>
    <cellStyle name="60% - Accent4 2 4" xfId="214"/>
    <cellStyle name="60% - Accent4 2_QC Sheet" xfId="215"/>
    <cellStyle name="60% - Accent4 3" xfId="216"/>
    <cellStyle name="60% - Accent4 4" xfId="217"/>
    <cellStyle name="60% - Accent5 2" xfId="218"/>
    <cellStyle name="60% - Accent5 2 2" xfId="219"/>
    <cellStyle name="60% - Accent5 2 2 2" xfId="220"/>
    <cellStyle name="60% - Accent5 2 2 3" xfId="221"/>
    <cellStyle name="60% - Accent5 2 2 4" xfId="222"/>
    <cellStyle name="60% - Accent5 2 3" xfId="223"/>
    <cellStyle name="60% - Accent5 2 4" xfId="224"/>
    <cellStyle name="60% - Accent5 2_QC Sheet" xfId="225"/>
    <cellStyle name="60% - Accent5 3" xfId="226"/>
    <cellStyle name="60% - Accent5 4" xfId="227"/>
    <cellStyle name="60% - Accent6 2" xfId="228"/>
    <cellStyle name="60% - Accent6 2 2" xfId="229"/>
    <cellStyle name="60% - Accent6 2 2 2" xfId="230"/>
    <cellStyle name="60% - Accent6 2 2 3" xfId="231"/>
    <cellStyle name="60% - Accent6 2 2 4" xfId="232"/>
    <cellStyle name="60% - Accent6 2 3" xfId="233"/>
    <cellStyle name="60% - Accent6 2 4" xfId="234"/>
    <cellStyle name="60% - Accent6 2_QC Sheet" xfId="235"/>
    <cellStyle name="60% - Accent6 3" xfId="236"/>
    <cellStyle name="60% - Accent6 4" xfId="237"/>
    <cellStyle name="Accent1 2" xfId="238"/>
    <cellStyle name="Accent1 2 2" xfId="239"/>
    <cellStyle name="Accent1 2 2 2" xfId="240"/>
    <cellStyle name="Accent1 2 2 3" xfId="241"/>
    <cellStyle name="Accent1 2 2 4" xfId="242"/>
    <cellStyle name="Accent1 2 3" xfId="243"/>
    <cellStyle name="Accent1 2 4" xfId="244"/>
    <cellStyle name="Accent1 2_QC Sheet" xfId="245"/>
    <cellStyle name="Accent1 3" xfId="246"/>
    <cellStyle name="Accent1 4" xfId="247"/>
    <cellStyle name="Accent2 2" xfId="248"/>
    <cellStyle name="Accent2 2 2" xfId="249"/>
    <cellStyle name="Accent2 2 2 2" xfId="250"/>
    <cellStyle name="Accent2 2 2 3" xfId="251"/>
    <cellStyle name="Accent2 2 2 4" xfId="252"/>
    <cellStyle name="Accent2 2 3" xfId="253"/>
    <cellStyle name="Accent2 2 4" xfId="254"/>
    <cellStyle name="Accent2 2_QC Sheet" xfId="255"/>
    <cellStyle name="Accent2 3" xfId="256"/>
    <cellStyle name="Accent2 4" xfId="257"/>
    <cellStyle name="Accent3 2" xfId="258"/>
    <cellStyle name="Accent3 2 2" xfId="259"/>
    <cellStyle name="Accent3 2 2 2" xfId="260"/>
    <cellStyle name="Accent3 2 2 3" xfId="261"/>
    <cellStyle name="Accent3 2 2 4" xfId="262"/>
    <cellStyle name="Accent3 2 3" xfId="263"/>
    <cellStyle name="Accent3 2 4" xfId="264"/>
    <cellStyle name="Accent3 2_QC Sheet" xfId="265"/>
    <cellStyle name="Accent3 3" xfId="266"/>
    <cellStyle name="Accent3 4" xfId="267"/>
    <cellStyle name="Accent4 2" xfId="268"/>
    <cellStyle name="Accent4 2 2" xfId="269"/>
    <cellStyle name="Accent4 2 2 2" xfId="270"/>
    <cellStyle name="Accent4 2 2 3" xfId="271"/>
    <cellStyle name="Accent4 2 2 4" xfId="272"/>
    <cellStyle name="Accent4 2 3" xfId="273"/>
    <cellStyle name="Accent4 2 4" xfId="274"/>
    <cellStyle name="Accent4 2_QC Sheet" xfId="275"/>
    <cellStyle name="Accent4 3" xfId="276"/>
    <cellStyle name="Accent4 4" xfId="277"/>
    <cellStyle name="Accent5 2" xfId="278"/>
    <cellStyle name="Accent5 2 2" xfId="279"/>
    <cellStyle name="Accent5 2 2 2" xfId="280"/>
    <cellStyle name="Accent5 2 2 3" xfId="281"/>
    <cellStyle name="Accent5 2 2 4" xfId="282"/>
    <cellStyle name="Accent5 2 3" xfId="283"/>
    <cellStyle name="Accent5 2 4" xfId="284"/>
    <cellStyle name="Accent5 2_QC Sheet" xfId="285"/>
    <cellStyle name="Accent5 3" xfId="286"/>
    <cellStyle name="Accent5 4" xfId="287"/>
    <cellStyle name="Accent6 2" xfId="288"/>
    <cellStyle name="Accent6 2 2" xfId="289"/>
    <cellStyle name="Accent6 2 2 2" xfId="290"/>
    <cellStyle name="Accent6 2 2 3" xfId="291"/>
    <cellStyle name="Accent6 2 2 4" xfId="292"/>
    <cellStyle name="Accent6 2 3" xfId="293"/>
    <cellStyle name="Accent6 2 4" xfId="294"/>
    <cellStyle name="Accent6 2_QC Sheet" xfId="295"/>
    <cellStyle name="Accent6 3" xfId="296"/>
    <cellStyle name="Accent6 4" xfId="297"/>
    <cellStyle name="Adjustable" xfId="298"/>
    <cellStyle name="Bad 2" xfId="299"/>
    <cellStyle name="Bad 2 2" xfId="300"/>
    <cellStyle name="Bad 2 2 2" xfId="301"/>
    <cellStyle name="Bad 2 2 3" xfId="302"/>
    <cellStyle name="Bad 2 2 4" xfId="303"/>
    <cellStyle name="Bad 2 3" xfId="304"/>
    <cellStyle name="Bad 2 4" xfId="305"/>
    <cellStyle name="Bad 2_QC Sheet" xfId="306"/>
    <cellStyle name="Bad 3" xfId="307"/>
    <cellStyle name="Bad 4" xfId="308"/>
    <cellStyle name="Calc Currency (0)" xfId="309"/>
    <cellStyle name="Calculation 2" xfId="310"/>
    <cellStyle name="Calculation 2 2" xfId="311"/>
    <cellStyle name="Calculation 2 2 2" xfId="312"/>
    <cellStyle name="Calculation 2 2 3" xfId="313"/>
    <cellStyle name="Calculation 2 2 4" xfId="314"/>
    <cellStyle name="Calculation 2 3" xfId="315"/>
    <cellStyle name="Calculation 2 4" xfId="316"/>
    <cellStyle name="Calculation 2_QC" xfId="317"/>
    <cellStyle name="Calculation 3" xfId="318"/>
    <cellStyle name="Calculation 4" xfId="319"/>
    <cellStyle name="Check Cell 2" xfId="320"/>
    <cellStyle name="Check Cell 2 2" xfId="321"/>
    <cellStyle name="Check Cell 2 2 2" xfId="322"/>
    <cellStyle name="Check Cell 2 2 3" xfId="323"/>
    <cellStyle name="Check Cell 2 2 4" xfId="324"/>
    <cellStyle name="Check Cell 2 3" xfId="325"/>
    <cellStyle name="Check Cell 2 4" xfId="326"/>
    <cellStyle name="Check Cell 2_QC" xfId="327"/>
    <cellStyle name="Check Cell 3" xfId="328"/>
    <cellStyle name="Check Cell 4" xfId="329"/>
    <cellStyle name="Comma 0" xfId="330"/>
    <cellStyle name="Comma 10" xfId="331"/>
    <cellStyle name="Comma 10 2" xfId="332"/>
    <cellStyle name="Comma 10 2 2" xfId="333"/>
    <cellStyle name="Comma 10 3" xfId="334"/>
    <cellStyle name="Comma 10 4" xfId="335"/>
    <cellStyle name="Comma 11" xfId="336"/>
    <cellStyle name="Comma 11 2" xfId="337"/>
    <cellStyle name="Comma 11 3" xfId="338"/>
    <cellStyle name="Comma 11 3 2" xfId="339"/>
    <cellStyle name="Comma 11 3 3" xfId="340"/>
    <cellStyle name="Comma 12" xfId="341"/>
    <cellStyle name="Comma 13" xfId="342"/>
    <cellStyle name="Comma 13 2" xfId="343"/>
    <cellStyle name="Comma 13 3" xfId="344"/>
    <cellStyle name="Comma 14" xfId="345"/>
    <cellStyle name="Comma 15" xfId="346"/>
    <cellStyle name="Comma 15 2" xfId="347"/>
    <cellStyle name="Comma 16" xfId="348"/>
    <cellStyle name="Comma 16 2" xfId="349"/>
    <cellStyle name="Comma 16 3" xfId="350"/>
    <cellStyle name="Comma 17" xfId="351"/>
    <cellStyle name="Comma 18" xfId="352"/>
    <cellStyle name="Comma 19" xfId="353"/>
    <cellStyle name="Comma 2 2" xfId="354"/>
    <cellStyle name="Comma 2 2 2" xfId="355"/>
    <cellStyle name="Comma 2 2 2 2" xfId="356"/>
    <cellStyle name="Comma 2 2 2 3" xfId="357"/>
    <cellStyle name="Comma 2 3" xfId="358"/>
    <cellStyle name="Comma 2 4" xfId="359"/>
    <cellStyle name="Comma 2 4 2" xfId="360"/>
    <cellStyle name="Comma 2 4 3" xfId="361"/>
    <cellStyle name="Comma 2 5" xfId="362"/>
    <cellStyle name="Comma 2 6" xfId="363"/>
    <cellStyle name="Comma 2_BP-14 Preliminary Capital Forecast NonBudget System_5 2 13" xfId="364"/>
    <cellStyle name="Comma 20" xfId="365"/>
    <cellStyle name="Comma 21" xfId="366"/>
    <cellStyle name="Comma 22" xfId="367"/>
    <cellStyle name="Comma 3" xfId="368"/>
    <cellStyle name="Comma 3 10" xfId="369"/>
    <cellStyle name="Comma 3 11" xfId="370"/>
    <cellStyle name="Comma 3 12" xfId="371"/>
    <cellStyle name="Comma 3 12 2" xfId="372"/>
    <cellStyle name="Comma 3 2" xfId="373"/>
    <cellStyle name="Comma 3 2 2" xfId="374"/>
    <cellStyle name="Comma 3 2 2 2" xfId="375"/>
    <cellStyle name="Comma 3 2 2 2 2" xfId="376"/>
    <cellStyle name="Comma 3 2 2 2 3" xfId="377"/>
    <cellStyle name="Comma 3 2 2 3" xfId="378"/>
    <cellStyle name="Comma 3 2 2 3 2" xfId="379"/>
    <cellStyle name="Comma 3 2 2 3 3" xfId="380"/>
    <cellStyle name="Comma 3 2 2 3 3 2" xfId="381"/>
    <cellStyle name="Comma 3 2 2 3 3 3" xfId="382"/>
    <cellStyle name="Comma 3 2 2 4" xfId="383"/>
    <cellStyle name="Comma 3 2 2 5" xfId="384"/>
    <cellStyle name="Comma 3 2 2 5 2" xfId="385"/>
    <cellStyle name="Comma 3 2 2 5 3" xfId="386"/>
    <cellStyle name="Comma 3 2 2 6" xfId="387"/>
    <cellStyle name="Comma 3 2 2 7" xfId="388"/>
    <cellStyle name="Comma 3 2 2 8" xfId="389"/>
    <cellStyle name="Comma 3 2 3" xfId="390"/>
    <cellStyle name="Comma 3 2 3 2" xfId="391"/>
    <cellStyle name="Comma 3 2 3 3" xfId="392"/>
    <cellStyle name="Comma 3 2 3 4" xfId="393"/>
    <cellStyle name="Comma 3 2 4" xfId="394"/>
    <cellStyle name="Comma 3 2 4 2" xfId="395"/>
    <cellStyle name="Comma 3 2 5" xfId="396"/>
    <cellStyle name="Comma 3 2 5 2" xfId="397"/>
    <cellStyle name="Comma 3 2 5 3" xfId="398"/>
    <cellStyle name="Comma 3 2 5 3 2" xfId="399"/>
    <cellStyle name="Comma 3 2 5 3 3" xfId="400"/>
    <cellStyle name="Comma 3 2 6" xfId="401"/>
    <cellStyle name="Comma 3 2 7" xfId="402"/>
    <cellStyle name="Comma 3 2 8" xfId="403"/>
    <cellStyle name="Comma 3 2 9" xfId="404"/>
    <cellStyle name="Comma 3 3" xfId="405"/>
    <cellStyle name="Comma 3 3 2" xfId="406"/>
    <cellStyle name="Comma 3 3 3" xfId="407"/>
    <cellStyle name="Comma 3 3 4" xfId="408"/>
    <cellStyle name="Comma 3 4" xfId="409"/>
    <cellStyle name="Comma 3 4 2" xfId="410"/>
    <cellStyle name="Comma 3 4 2 2" xfId="411"/>
    <cellStyle name="Comma 3 4 2 3" xfId="412"/>
    <cellStyle name="Comma 3 4 2 3 2" xfId="413"/>
    <cellStyle name="Comma 3 4 2 3 3" xfId="414"/>
    <cellStyle name="Comma 3 4 3" xfId="415"/>
    <cellStyle name="Comma 3 4 3 2" xfId="416"/>
    <cellStyle name="Comma 3 4 3 3" xfId="417"/>
    <cellStyle name="Comma 3 4 4" xfId="418"/>
    <cellStyle name="Comma 3 4 5" xfId="419"/>
    <cellStyle name="Comma 3 5" xfId="420"/>
    <cellStyle name="Comma 3 5 2" xfId="421"/>
    <cellStyle name="Comma 3 5 2 2" xfId="422"/>
    <cellStyle name="Comma 3 5 2 3" xfId="423"/>
    <cellStyle name="Comma 3 5 2 3 2" xfId="424"/>
    <cellStyle name="Comma 3 5 2 3 3" xfId="425"/>
    <cellStyle name="Comma 3 5 3" xfId="426"/>
    <cellStyle name="Comma 3 5 3 2" xfId="427"/>
    <cellStyle name="Comma 3 5 3 3" xfId="428"/>
    <cellStyle name="Comma 3 5 4" xfId="429"/>
    <cellStyle name="Comma 3 5 5" xfId="430"/>
    <cellStyle name="Comma 3 6" xfId="431"/>
    <cellStyle name="Comma 3 6 2" xfId="432"/>
    <cellStyle name="Comma 3 6 2 2" xfId="433"/>
    <cellStyle name="Comma 3 6 2 3" xfId="434"/>
    <cellStyle name="Comma 3 7" xfId="435"/>
    <cellStyle name="Comma 3 8" xfId="436"/>
    <cellStyle name="Comma 3 8 2" xfId="437"/>
    <cellStyle name="Comma 3 9" xfId="438"/>
    <cellStyle name="Comma 3 9 2" xfId="439"/>
    <cellStyle name="Comma 3 9 3" xfId="440"/>
    <cellStyle name="Comma 3 9 3 2" xfId="441"/>
    <cellStyle name="Comma 3 9 3 3" xfId="442"/>
    <cellStyle name="Comma 4" xfId="443"/>
    <cellStyle name="Comma 4 2" xfId="444"/>
    <cellStyle name="Comma 4 2 2" xfId="445"/>
    <cellStyle name="Comma 4 2 2 2" xfId="446"/>
    <cellStyle name="Comma 4 2 2 3" xfId="447"/>
    <cellStyle name="Comma 4 2 3" xfId="448"/>
    <cellStyle name="Comma 4 2 4" xfId="449"/>
    <cellStyle name="Comma 4 2 4 2" xfId="450"/>
    <cellStyle name="Comma 4 2 4 3" xfId="451"/>
    <cellStyle name="Comma 4 2 4 3 2" xfId="452"/>
    <cellStyle name="Comma 4 2 4 3 3" xfId="453"/>
    <cellStyle name="Comma 4 2 5" xfId="454"/>
    <cellStyle name="Comma 4 2 5 2" xfId="455"/>
    <cellStyle name="Comma 4 2 5 3" xfId="456"/>
    <cellStyle name="Comma 4 2 6" xfId="457"/>
    <cellStyle name="Comma 4 2 7" xfId="458"/>
    <cellStyle name="Comma 4 2 8" xfId="459"/>
    <cellStyle name="Comma 5" xfId="460"/>
    <cellStyle name="Comma 5 2" xfId="461"/>
    <cellStyle name="Comma 5 3" xfId="462"/>
    <cellStyle name="Comma 5 4" xfId="463"/>
    <cellStyle name="Comma 6" xfId="464"/>
    <cellStyle name="Comma 6 2" xfId="465"/>
    <cellStyle name="Comma 6 2 2" xfId="466"/>
    <cellStyle name="Comma 6 2 3" xfId="467"/>
    <cellStyle name="Comma 6 2 4" xfId="468"/>
    <cellStyle name="Comma 6 3" xfId="469"/>
    <cellStyle name="Comma 6 3 2" xfId="470"/>
    <cellStyle name="Comma 6 4" xfId="471"/>
    <cellStyle name="Comma 6 4 2" xfId="472"/>
    <cellStyle name="Comma 6 5" xfId="473"/>
    <cellStyle name="Comma 6 6" xfId="474"/>
    <cellStyle name="Comma 6 6 2" xfId="475"/>
    <cellStyle name="Comma 6 6 3" xfId="476"/>
    <cellStyle name="Comma 6 6 3 2" xfId="477"/>
    <cellStyle name="Comma 6 6 3 3" xfId="478"/>
    <cellStyle name="Comma 6 7" xfId="479"/>
    <cellStyle name="Comma 6 7 2" xfId="480"/>
    <cellStyle name="Comma 6 7 3" xfId="481"/>
    <cellStyle name="Comma 6 8" xfId="482"/>
    <cellStyle name="Comma 7" xfId="483"/>
    <cellStyle name="Comma 7 2" xfId="484"/>
    <cellStyle name="Comma 7 3" xfId="485"/>
    <cellStyle name="Comma 7 4" xfId="486"/>
    <cellStyle name="Comma 7 5" xfId="487"/>
    <cellStyle name="Comma 8" xfId="488"/>
    <cellStyle name="Comma 8 2" xfId="489"/>
    <cellStyle name="Comma 8 3" xfId="490"/>
    <cellStyle name="Comma 8 4" xfId="491"/>
    <cellStyle name="Comma 8 5" xfId="492"/>
    <cellStyle name="Comma 9" xfId="493"/>
    <cellStyle name="Comma 9 2" xfId="494"/>
    <cellStyle name="Comma 9 3" xfId="495"/>
    <cellStyle name="Comma0" xfId="496"/>
    <cellStyle name="Comma0 - Style4" xfId="497"/>
    <cellStyle name="Copied" xfId="498"/>
    <cellStyle name="COST1" xfId="499"/>
    <cellStyle name="Curren - Style1" xfId="500"/>
    <cellStyle name="Curren - Style5" xfId="501"/>
    <cellStyle name="Currency 0" xfId="502"/>
    <cellStyle name="Currency 2" xfId="503"/>
    <cellStyle name="Currency 2 2" xfId="504"/>
    <cellStyle name="Currency 2 3" xfId="505"/>
    <cellStyle name="Currency 2 4" xfId="506"/>
    <cellStyle name="Currency 3" xfId="507"/>
    <cellStyle name="Currency 4" xfId="508"/>
    <cellStyle name="Currency 4 2" xfId="509"/>
    <cellStyle name="Currency 4 3" xfId="510"/>
    <cellStyle name="Currency 5" xfId="511"/>
    <cellStyle name="Currency 6" xfId="512"/>
    <cellStyle name="Currency 7" xfId="513"/>
    <cellStyle name="Currency 8" xfId="514"/>
    <cellStyle name="Currency 9" xfId="515"/>
    <cellStyle name="Currency0" xfId="516"/>
    <cellStyle name="Date" xfId="517"/>
    <cellStyle name="Date Aligned" xfId="518"/>
    <cellStyle name="Dotted Line" xfId="519"/>
    <cellStyle name="Entered" xfId="520"/>
    <cellStyle name="Explanatory Text 2" xfId="521"/>
    <cellStyle name="Explanatory Text 2 2" xfId="522"/>
    <cellStyle name="Explanatory Text 2 2 2" xfId="523"/>
    <cellStyle name="Explanatory Text 2 2 3" xfId="524"/>
    <cellStyle name="Explanatory Text 2 2 4" xfId="525"/>
    <cellStyle name="Explanatory Text 2 3" xfId="526"/>
    <cellStyle name="Explanatory Text 2 4" xfId="527"/>
    <cellStyle name="Explanatory Text 2_QC Sheet" xfId="528"/>
    <cellStyle name="Explanatory Text 3" xfId="529"/>
    <cellStyle name="Explanatory Text 4" xfId="530"/>
    <cellStyle name="Fixed" xfId="531"/>
    <cellStyle name="Fixed3 - Style3" xfId="532"/>
    <cellStyle name="Footnote" xfId="533"/>
    <cellStyle name="Good 2" xfId="534"/>
    <cellStyle name="Good 2 2" xfId="535"/>
    <cellStyle name="Good 2 2 2" xfId="536"/>
    <cellStyle name="Good 2 2 3" xfId="537"/>
    <cellStyle name="Good 2 2 4" xfId="538"/>
    <cellStyle name="Good 2 3" xfId="539"/>
    <cellStyle name="Good 2 4" xfId="540"/>
    <cellStyle name="Good 2_QC Sheet" xfId="541"/>
    <cellStyle name="Good 3" xfId="542"/>
    <cellStyle name="Good 4" xfId="543"/>
    <cellStyle name="Grey" xfId="544"/>
    <cellStyle name="Hard Percent" xfId="545"/>
    <cellStyle name="Header" xfId="546"/>
    <cellStyle name="Header1" xfId="547"/>
    <cellStyle name="Header2" xfId="548"/>
    <cellStyle name="Heading 1 2" xfId="549"/>
    <cellStyle name="Heading 1 2 2" xfId="550"/>
    <cellStyle name="Heading 1 2 2 2" xfId="551"/>
    <cellStyle name="Heading 1 2 2 3" xfId="552"/>
    <cellStyle name="Heading 1 2 3" xfId="553"/>
    <cellStyle name="Heading 1 2 4" xfId="554"/>
    <cellStyle name="Heading 1 2_QC" xfId="555"/>
    <cellStyle name="Heading 1 3" xfId="556"/>
    <cellStyle name="Heading 1 4" xfId="557"/>
    <cellStyle name="Heading 2 2" xfId="558"/>
    <cellStyle name="Heading 2 2 2" xfId="559"/>
    <cellStyle name="Heading 2 2 2 2" xfId="560"/>
    <cellStyle name="Heading 2 2 2 3" xfId="561"/>
    <cellStyle name="Heading 2 2 3" xfId="562"/>
    <cellStyle name="Heading 2 2 4" xfId="563"/>
    <cellStyle name="Heading 2 2_QC" xfId="564"/>
    <cellStyle name="Heading 2 3" xfId="565"/>
    <cellStyle name="Heading 2 4" xfId="566"/>
    <cellStyle name="Heading 3 2" xfId="567"/>
    <cellStyle name="Heading 3 2 2" xfId="568"/>
    <cellStyle name="Heading 3 2 2 2" xfId="569"/>
    <cellStyle name="Heading 3 2 2 3" xfId="570"/>
    <cellStyle name="Heading 3 2 3" xfId="571"/>
    <cellStyle name="Heading 3 2 4" xfId="572"/>
    <cellStyle name="Heading 3 2_QC" xfId="573"/>
    <cellStyle name="Heading 3 3" xfId="574"/>
    <cellStyle name="Heading 3 4" xfId="575"/>
    <cellStyle name="Heading 4 2" xfId="576"/>
    <cellStyle name="Heading 4 2 2" xfId="577"/>
    <cellStyle name="Heading 4 2 2 2" xfId="578"/>
    <cellStyle name="Heading 4 2 2 3" xfId="579"/>
    <cellStyle name="Heading 4 2 3" xfId="580"/>
    <cellStyle name="Heading 4 2 4" xfId="581"/>
    <cellStyle name="Heading 4 3" xfId="582"/>
    <cellStyle name="Heading 4 4" xfId="583"/>
    <cellStyle name="Heading1" xfId="584"/>
    <cellStyle name="Heading2" xfId="585"/>
    <cellStyle name="Hyperlink 2" xfId="586"/>
    <cellStyle name="Hyperlink 3" xfId="587"/>
    <cellStyle name="Hyperlink 3 2" xfId="588"/>
    <cellStyle name="Hyperlink 3 3" xfId="589"/>
    <cellStyle name="Hyperlink 4" xfId="590"/>
    <cellStyle name="Hyperlink 4 2" xfId="591"/>
    <cellStyle name="Hyperlink 4 3" xfId="592"/>
    <cellStyle name="Hyperlink 5" xfId="593"/>
    <cellStyle name="Hyperlink 5 2" xfId="594"/>
    <cellStyle name="Hyperlink 5 3" xfId="595"/>
    <cellStyle name="Hyperlink 6" xfId="596"/>
    <cellStyle name="Input [yellow]" xfId="597"/>
    <cellStyle name="Input 2" xfId="598"/>
    <cellStyle name="Input 2 2" xfId="599"/>
    <cellStyle name="Input 2 2 2" xfId="600"/>
    <cellStyle name="Input 2 2 3" xfId="601"/>
    <cellStyle name="Input 2 2 4" xfId="602"/>
    <cellStyle name="Input 2 3" xfId="603"/>
    <cellStyle name="Input 2 4" xfId="604"/>
    <cellStyle name="Input 2_QC" xfId="605"/>
    <cellStyle name="Input 3" xfId="606"/>
    <cellStyle name="Input 4" xfId="607"/>
    <cellStyle name="Input 5" xfId="608"/>
    <cellStyle name="Input 6" xfId="609"/>
    <cellStyle name="Input 7" xfId="610"/>
    <cellStyle name="Input 8" xfId="611"/>
    <cellStyle name="Input 9" xfId="612"/>
    <cellStyle name="Input Cells" xfId="613"/>
    <cellStyle name="Lines" xfId="614"/>
    <cellStyle name="Linked Cell 2" xfId="615"/>
    <cellStyle name="Linked Cell 2 2" xfId="616"/>
    <cellStyle name="Linked Cell 2 2 2" xfId="617"/>
    <cellStyle name="Linked Cell 2 2 3" xfId="618"/>
    <cellStyle name="Linked Cell 2 3" xfId="619"/>
    <cellStyle name="Linked Cell 2_QC" xfId="620"/>
    <cellStyle name="Linked Cell 3" xfId="621"/>
    <cellStyle name="Linked Cell 4" xfId="622"/>
    <cellStyle name="modified border" xfId="623"/>
    <cellStyle name="modified border1" xfId="624"/>
    <cellStyle name="Multiple" xfId="625"/>
    <cellStyle name="Neutral 2" xfId="626"/>
    <cellStyle name="Neutral 2 2" xfId="627"/>
    <cellStyle name="Neutral 2 2 2" xfId="628"/>
    <cellStyle name="Neutral 2 2 3" xfId="629"/>
    <cellStyle name="Neutral 2 3" xfId="630"/>
    <cellStyle name="Neutral 2_QC Sheet" xfId="631"/>
    <cellStyle name="Neutral 3" xfId="632"/>
    <cellStyle name="Neutral 4" xfId="633"/>
    <cellStyle name="no dec" xfId="634"/>
    <cellStyle name="Normal - Style1" xfId="635"/>
    <cellStyle name="Normal 10" xfId="636"/>
    <cellStyle name="Normal 10 2" xfId="637"/>
    <cellStyle name="Normal 10 3" xfId="638"/>
    <cellStyle name="Normal 100" xfId="639"/>
    <cellStyle name="Normal 101" xfId="640"/>
    <cellStyle name="Normal 102" xfId="641"/>
    <cellStyle name="Normal 103" xfId="642"/>
    <cellStyle name="Normal 104" xfId="643"/>
    <cellStyle name="Normal 105" xfId="644"/>
    <cellStyle name="Normal 106" xfId="645"/>
    <cellStyle name="Normal 107" xfId="646"/>
    <cellStyle name="Normal 108" xfId="647"/>
    <cellStyle name="Normal 109" xfId="648"/>
    <cellStyle name="Normal 109 2" xfId="649"/>
    <cellStyle name="Normal 11" xfId="650"/>
    <cellStyle name="Normal 11 2" xfId="651"/>
    <cellStyle name="Normal 11 3" xfId="652"/>
    <cellStyle name="Normal 11 3 2" xfId="653"/>
    <cellStyle name="Normal 11 3 3" xfId="654"/>
    <cellStyle name="Normal 110" xfId="655"/>
    <cellStyle name="Normal 110 2" xfId="656"/>
    <cellStyle name="Normal 111" xfId="657"/>
    <cellStyle name="Normal 111 2" xfId="658"/>
    <cellStyle name="Normal 112" xfId="659"/>
    <cellStyle name="Normal 112 2" xfId="660"/>
    <cellStyle name="Normal 113" xfId="661"/>
    <cellStyle name="Normal 113 2" xfId="662"/>
    <cellStyle name="Normal 114" xfId="663"/>
    <cellStyle name="Normal 114 2" xfId="664"/>
    <cellStyle name="Normal 115" xfId="665"/>
    <cellStyle name="Normal 115 2" xfId="666"/>
    <cellStyle name="Normal 116" xfId="667"/>
    <cellStyle name="Normal 117" xfId="668"/>
    <cellStyle name="Normal 118" xfId="669"/>
    <cellStyle name="Normal 119" xfId="670"/>
    <cellStyle name="Normal 12" xfId="671"/>
    <cellStyle name="Normal 120" xfId="672"/>
    <cellStyle name="Normal 121" xfId="673"/>
    <cellStyle name="Normal 122" xfId="674"/>
    <cellStyle name="Normal 123" xfId="675"/>
    <cellStyle name="Normal 124" xfId="676"/>
    <cellStyle name="Normal 125" xfId="677"/>
    <cellStyle name="Normal 126" xfId="678"/>
    <cellStyle name="Normal 127" xfId="679"/>
    <cellStyle name="Normal 128" xfId="680"/>
    <cellStyle name="Normal 129" xfId="681"/>
    <cellStyle name="Normal 13" xfId="682"/>
    <cellStyle name="Normal 13 2" xfId="683"/>
    <cellStyle name="Normal 130" xfId="684"/>
    <cellStyle name="Normal 131" xfId="685"/>
    <cellStyle name="Normal 132" xfId="686"/>
    <cellStyle name="Normal 132 2" xfId="687"/>
    <cellStyle name="Normal 133" xfId="688"/>
    <cellStyle name="Normal 133 2" xfId="689"/>
    <cellStyle name="Normal 134" xfId="690"/>
    <cellStyle name="Normal 134 2" xfId="691"/>
    <cellStyle name="Normal 135" xfId="692"/>
    <cellStyle name="Normal 135 2" xfId="693"/>
    <cellStyle name="Normal 136" xfId="694"/>
    <cellStyle name="Normal 136 2" xfId="695"/>
    <cellStyle name="Normal 137" xfId="696"/>
    <cellStyle name="Normal 137 2" xfId="697"/>
    <cellStyle name="Normal 138" xfId="698"/>
    <cellStyle name="Normal 138 2" xfId="699"/>
    <cellStyle name="Normal 139" xfId="700"/>
    <cellStyle name="Normal 139 2" xfId="701"/>
    <cellStyle name="Normal 14" xfId="702"/>
    <cellStyle name="Normal 140" xfId="703"/>
    <cellStyle name="Normal 140 2" xfId="704"/>
    <cellStyle name="Normal 141" xfId="705"/>
    <cellStyle name="Normal 141 2" xfId="706"/>
    <cellStyle name="Normal 142" xfId="707"/>
    <cellStyle name="Normal 142 2" xfId="708"/>
    <cellStyle name="Normal 143" xfId="709"/>
    <cellStyle name="Normal 143 2" xfId="710"/>
    <cellStyle name="Normal 144" xfId="711"/>
    <cellStyle name="Normal 145" xfId="712"/>
    <cellStyle name="Normal 146" xfId="713"/>
    <cellStyle name="Normal 147" xfId="714"/>
    <cellStyle name="Normal 148" xfId="715"/>
    <cellStyle name="Normal 149" xfId="716"/>
    <cellStyle name="Normal 15" xfId="717"/>
    <cellStyle name="Normal 150" xfId="718"/>
    <cellStyle name="Normal 151" xfId="719"/>
    <cellStyle name="Normal 152" xfId="720"/>
    <cellStyle name="Normal 153" xfId="721"/>
    <cellStyle name="Normal 154" xfId="722"/>
    <cellStyle name="Normal 155" xfId="723"/>
    <cellStyle name="Normal 156" xfId="724"/>
    <cellStyle name="Normal 157" xfId="725"/>
    <cellStyle name="Normal 158" xfId="726"/>
    <cellStyle name="Normal 159" xfId="727"/>
    <cellStyle name="Normal 16" xfId="728"/>
    <cellStyle name="Normal 160" xfId="729"/>
    <cellStyle name="Normal 161" xfId="730"/>
    <cellStyle name="Normal 162" xfId="731"/>
    <cellStyle name="Normal 163" xfId="732"/>
    <cellStyle name="Normal 164" xfId="733"/>
    <cellStyle name="Normal 165" xfId="734"/>
    <cellStyle name="Normal 166" xfId="735"/>
    <cellStyle name="Normal 167" xfId="736"/>
    <cellStyle name="Normal 168" xfId="737"/>
    <cellStyle name="Normal 168 2" xfId="738"/>
    <cellStyle name="Normal 169" xfId="739"/>
    <cellStyle name="Normal 169 2" xfId="740"/>
    <cellStyle name="Normal 17" xfId="741"/>
    <cellStyle name="Normal 170" xfId="742"/>
    <cellStyle name="Normal 170 2" xfId="743"/>
    <cellStyle name="Normal 171" xfId="744"/>
    <cellStyle name="Normal 171 2" xfId="745"/>
    <cellStyle name="Normal 172" xfId="746"/>
    <cellStyle name="Normal 173" xfId="747"/>
    <cellStyle name="Normal 174" xfId="748"/>
    <cellStyle name="Normal 175" xfId="749"/>
    <cellStyle name="Normal 176" xfId="750"/>
    <cellStyle name="Normal 177" xfId="751"/>
    <cellStyle name="Normal 178" xfId="752"/>
    <cellStyle name="Normal 179" xfId="753"/>
    <cellStyle name="Normal 18" xfId="754"/>
    <cellStyle name="Normal 18 2" xfId="755"/>
    <cellStyle name="Normal 18 3" xfId="756"/>
    <cellStyle name="Normal 18 3 2" xfId="757"/>
    <cellStyle name="Normal 18 3 3" xfId="758"/>
    <cellStyle name="Normal 180" xfId="759"/>
    <cellStyle name="Normal 181" xfId="760"/>
    <cellStyle name="Normal 182" xfId="761"/>
    <cellStyle name="Normal 182 2" xfId="762"/>
    <cellStyle name="Normal 182 3" xfId="763"/>
    <cellStyle name="Normal 183" xfId="764"/>
    <cellStyle name="Normal 183 2" xfId="765"/>
    <cellStyle name="Normal 183 3" xfId="766"/>
    <cellStyle name="Normal 184" xfId="767"/>
    <cellStyle name="Normal 184 2" xfId="768"/>
    <cellStyle name="Normal 184 3" xfId="769"/>
    <cellStyle name="Normal 185" xfId="770"/>
    <cellStyle name="Normal 185 2" xfId="771"/>
    <cellStyle name="Normal 185 2 2" xfId="772"/>
    <cellStyle name="Normal 185 2 3" xfId="773"/>
    <cellStyle name="Normal 185 3" xfId="774"/>
    <cellStyle name="Normal 186" xfId="775"/>
    <cellStyle name="Normal 187" xfId="776"/>
    <cellStyle name="Normal 188" xfId="777"/>
    <cellStyle name="Normal 189" xfId="778"/>
    <cellStyle name="Normal 19" xfId="779"/>
    <cellStyle name="Normal 190" xfId="780"/>
    <cellStyle name="Normal 191" xfId="781"/>
    <cellStyle name="Normal 192" xfId="782"/>
    <cellStyle name="Normal 193" xfId="783"/>
    <cellStyle name="Normal 194" xfId="784"/>
    <cellStyle name="Normal 195" xfId="785"/>
    <cellStyle name="Normal 196" xfId="786"/>
    <cellStyle name="Normal 197" xfId="787"/>
    <cellStyle name="Normal 198" xfId="788"/>
    <cellStyle name="Normal 199" xfId="789"/>
    <cellStyle name="Normal 199 2" xfId="790"/>
    <cellStyle name="Normal 199 3" xfId="791"/>
    <cellStyle name="Normal 2 2" xfId="792"/>
    <cellStyle name="Normal 2 3" xfId="793"/>
    <cellStyle name="Normal 2_Federal Interest Calculation Su" xfId="794"/>
    <cellStyle name="Normal 20" xfId="795"/>
    <cellStyle name="Normal 20 2" xfId="796"/>
    <cellStyle name="Normal 20 3" xfId="797"/>
    <cellStyle name="Normal 20 3 2" xfId="798"/>
    <cellStyle name="Normal 20 3 3" xfId="799"/>
    <cellStyle name="Normal 200" xfId="800"/>
    <cellStyle name="Normal 201" xfId="801"/>
    <cellStyle name="Normal 202" xfId="802"/>
    <cellStyle name="Normal 203" xfId="803"/>
    <cellStyle name="Normal 204" xfId="804"/>
    <cellStyle name="Normal 205" xfId="805"/>
    <cellStyle name="Normal 206" xfId="806"/>
    <cellStyle name="Normal 207" xfId="807"/>
    <cellStyle name="Normal 208" xfId="808"/>
    <cellStyle name="Normal 208 2" xfId="809"/>
    <cellStyle name="Normal 209" xfId="810"/>
    <cellStyle name="Normal 209 2" xfId="811"/>
    <cellStyle name="Normal 21" xfId="812"/>
    <cellStyle name="Normal 210" xfId="813"/>
    <cellStyle name="Normal 211" xfId="814"/>
    <cellStyle name="Normal 211 2" xfId="815"/>
    <cellStyle name="Normal 211 3" xfId="816"/>
    <cellStyle name="Normal 212" xfId="817"/>
    <cellStyle name="Normal 212 2" xfId="818"/>
    <cellStyle name="Normal 212 3" xfId="819"/>
    <cellStyle name="Normal 213" xfId="820"/>
    <cellStyle name="Normal 213 2" xfId="821"/>
    <cellStyle name="Normal 213 3" xfId="822"/>
    <cellStyle name="Normal 214" xfId="823"/>
    <cellStyle name="Normal 214 2" xfId="824"/>
    <cellStyle name="Normal 214 3" xfId="825"/>
    <cellStyle name="Normal 215" xfId="826"/>
    <cellStyle name="Normal 215 2" xfId="827"/>
    <cellStyle name="Normal 215 3" xfId="828"/>
    <cellStyle name="Normal 216" xfId="829"/>
    <cellStyle name="Normal 216 2" xfId="830"/>
    <cellStyle name="Normal 217" xfId="831"/>
    <cellStyle name="Normal 217 2" xfId="832"/>
    <cellStyle name="Normal 218" xfId="833"/>
    <cellStyle name="Normal 218 2" xfId="834"/>
    <cellStyle name="Normal 219" xfId="835"/>
    <cellStyle name="Normal 219 2" xfId="836"/>
    <cellStyle name="Normal 22" xfId="837"/>
    <cellStyle name="Normal 220" xfId="838"/>
    <cellStyle name="Normal 221" xfId="839"/>
    <cellStyle name="Normal 221 2" xfId="840"/>
    <cellStyle name="Normal 222" xfId="841"/>
    <cellStyle name="Normal 222 2" xfId="842"/>
    <cellStyle name="Normal 223" xfId="843"/>
    <cellStyle name="Normal 224" xfId="844"/>
    <cellStyle name="Normal 225" xfId="845"/>
    <cellStyle name="Normal 226" xfId="846"/>
    <cellStyle name="Normal 227" xfId="847"/>
    <cellStyle name="Normal 228" xfId="848"/>
    <cellStyle name="Normal 229" xfId="849"/>
    <cellStyle name="Normal 23" xfId="850"/>
    <cellStyle name="Normal 230" xfId="851"/>
    <cellStyle name="Normal 231" xfId="852"/>
    <cellStyle name="Normal 232" xfId="853"/>
    <cellStyle name="Normal 233" xfId="854"/>
    <cellStyle name="Normal 234" xfId="855"/>
    <cellStyle name="Normal 235" xfId="856"/>
    <cellStyle name="Normal 236" xfId="857"/>
    <cellStyle name="Normal 237" xfId="858"/>
    <cellStyle name="Normal 238" xfId="859"/>
    <cellStyle name="Normal 239" xfId="860"/>
    <cellStyle name="Normal 24" xfId="861"/>
    <cellStyle name="Normal 240" xfId="862"/>
    <cellStyle name="Normal 241" xfId="863"/>
    <cellStyle name="Normal 242" xfId="864"/>
    <cellStyle name="Normal 243" xfId="865"/>
    <cellStyle name="Normal 244" xfId="866"/>
    <cellStyle name="Normal 245" xfId="867"/>
    <cellStyle name="Normal 246" xfId="868"/>
    <cellStyle name="Normal 247" xfId="869"/>
    <cellStyle name="Normal 248" xfId="870"/>
    <cellStyle name="Normal 249" xfId="871"/>
    <cellStyle name="Normal 25" xfId="872"/>
    <cellStyle name="Normal 250" xfId="873"/>
    <cellStyle name="Normal 251" xfId="874"/>
    <cellStyle name="Normal 252" xfId="875"/>
    <cellStyle name="Normal 253" xfId="876"/>
    <cellStyle name="Normal 254" xfId="877"/>
    <cellStyle name="Normal 255" xfId="878"/>
    <cellStyle name="Normal 256" xfId="879"/>
    <cellStyle name="Normal 257" xfId="880"/>
    <cellStyle name="Normal 258" xfId="881"/>
    <cellStyle name="Normal 259" xfId="882"/>
    <cellStyle name="Normal 26" xfId="883"/>
    <cellStyle name="Normal 260" xfId="884"/>
    <cellStyle name="Normal 261" xfId="885"/>
    <cellStyle name="Normal 262" xfId="886"/>
    <cellStyle name="Normal 263" xfId="887"/>
    <cellStyle name="Normal 264" xfId="888"/>
    <cellStyle name="Normal 265" xfId="889"/>
    <cellStyle name="Normal 266" xfId="890"/>
    <cellStyle name="Normal 267" xfId="891"/>
    <cellStyle name="Normal 268" xfId="892"/>
    <cellStyle name="Normal 269" xfId="893"/>
    <cellStyle name="Normal 27" xfId="894"/>
    <cellStyle name="Normal 270" xfId="895"/>
    <cellStyle name="Normal 271" xfId="896"/>
    <cellStyle name="Normal 272" xfId="897"/>
    <cellStyle name="Normal 273" xfId="898"/>
    <cellStyle name="Normal 274" xfId="899"/>
    <cellStyle name="Normal 275" xfId="900"/>
    <cellStyle name="Normal 276" xfId="901"/>
    <cellStyle name="Normal 277" xfId="902"/>
    <cellStyle name="Normal 278" xfId="903"/>
    <cellStyle name="Normal 279" xfId="904"/>
    <cellStyle name="Normal 28" xfId="905"/>
    <cellStyle name="Normal 280" xfId="906"/>
    <cellStyle name="Normal 281" xfId="907"/>
    <cellStyle name="Normal 282" xfId="908"/>
    <cellStyle name="Normal 29" xfId="909"/>
    <cellStyle name="Normal 3" xfId="910"/>
    <cellStyle name="Normal 3 2" xfId="911"/>
    <cellStyle name="Normal 3 2 2" xfId="912"/>
    <cellStyle name="Normal 3 2 3" xfId="913"/>
    <cellStyle name="Normal 3 2 4" xfId="914"/>
    <cellStyle name="Normal 3 3" xfId="915"/>
    <cellStyle name="Normal 3 3 2" xfId="916"/>
    <cellStyle name="Normal 3 3 2 2" xfId="917"/>
    <cellStyle name="Normal 3 3 2 3" xfId="918"/>
    <cellStyle name="Normal 3 3 3" xfId="919"/>
    <cellStyle name="Normal 3 3 4" xfId="920"/>
    <cellStyle name="Normal 3_710 CFS; full sustain + full expand (static-like)" xfId="921"/>
    <cellStyle name="Normal 30" xfId="922"/>
    <cellStyle name="Normal 31" xfId="923"/>
    <cellStyle name="Normal 32" xfId="924"/>
    <cellStyle name="Normal 33" xfId="925"/>
    <cellStyle name="Normal 34" xfId="926"/>
    <cellStyle name="Normal 35" xfId="927"/>
    <cellStyle name="Normal 36" xfId="928"/>
    <cellStyle name="Normal 37" xfId="929"/>
    <cellStyle name="Normal 38" xfId="930"/>
    <cellStyle name="Normal 39" xfId="931"/>
    <cellStyle name="Normal 4" xfId="932"/>
    <cellStyle name="Normal 4 10" xfId="933"/>
    <cellStyle name="Normal 4 2" xfId="934"/>
    <cellStyle name="Normal 4 2 2" xfId="935"/>
    <cellStyle name="Normal 4 2 2 2" xfId="936"/>
    <cellStyle name="Normal 4 2 2 2 2" xfId="937"/>
    <cellStyle name="Normal 4 2 2 2 3" xfId="938"/>
    <cellStyle name="Normal 4 2 2 3" xfId="939"/>
    <cellStyle name="Normal 4 2 2 4" xfId="940"/>
    <cellStyle name="Normal 4 2 3" xfId="941"/>
    <cellStyle name="Normal 4 2 3 2" xfId="942"/>
    <cellStyle name="Normal 4 2 3 3" xfId="943"/>
    <cellStyle name="Normal 4 2 4" xfId="944"/>
    <cellStyle name="Normal 4 2 5" xfId="945"/>
    <cellStyle name="Normal 4 2_Federal Interest Calculation Su" xfId="946"/>
    <cellStyle name="Normal 4 3" xfId="947"/>
    <cellStyle name="Normal 4 3 2" xfId="948"/>
    <cellStyle name="Normal 4 3 2 2" xfId="949"/>
    <cellStyle name="Normal 4 3 2 3" xfId="950"/>
    <cellStyle name="Normal 4 3 3" xfId="951"/>
    <cellStyle name="Normal 4 3 4" xfId="952"/>
    <cellStyle name="Normal 4 3 5" xfId="953"/>
    <cellStyle name="Normal 4 3 6" xfId="954"/>
    <cellStyle name="Normal 4 4" xfId="955"/>
    <cellStyle name="Normal 4 4 2" xfId="956"/>
    <cellStyle name="Normal 4 4 2 2" xfId="957"/>
    <cellStyle name="Normal 4 4 2 3" xfId="958"/>
    <cellStyle name="Normal 4 4 3" xfId="959"/>
    <cellStyle name="Normal 4 4 4" xfId="960"/>
    <cellStyle name="Normal 4 5" xfId="961"/>
    <cellStyle name="Normal 4 6" xfId="962"/>
    <cellStyle name="Normal 4 7" xfId="963"/>
    <cellStyle name="Normal 4 8" xfId="964"/>
    <cellStyle name="Normal 4 9" xfId="965"/>
    <cellStyle name="Normal 4_710 CFS; full sustain + full expand (static-like)" xfId="966"/>
    <cellStyle name="Normal 40" xfId="967"/>
    <cellStyle name="Normal 41" xfId="968"/>
    <cellStyle name="Normal 42" xfId="969"/>
    <cellStyle name="Normal 43" xfId="970"/>
    <cellStyle name="Normal 44" xfId="971"/>
    <cellStyle name="Normal 45" xfId="972"/>
    <cellStyle name="Normal 46" xfId="973"/>
    <cellStyle name="Normal 47" xfId="974"/>
    <cellStyle name="Normal 48" xfId="975"/>
    <cellStyle name="Normal 49" xfId="976"/>
    <cellStyle name="Normal 49 2" xfId="977"/>
    <cellStyle name="Normal 49 3" xfId="978"/>
    <cellStyle name="Normal 49 3 2" xfId="979"/>
    <cellStyle name="Normal 49 3 3" xfId="980"/>
    <cellStyle name="Normal 5" xfId="981"/>
    <cellStyle name="Normal 5 2" xfId="982"/>
    <cellStyle name="Normal 5 2 2" xfId="983"/>
    <cellStyle name="Normal 5 2 3" xfId="984"/>
    <cellStyle name="Normal 5 3" xfId="985"/>
    <cellStyle name="Normal 5 4" xfId="986"/>
    <cellStyle name="Normal 50" xfId="987"/>
    <cellStyle name="Normal 50 2" xfId="988"/>
    <cellStyle name="Normal 50 3" xfId="989"/>
    <cellStyle name="Normal 51" xfId="990"/>
    <cellStyle name="Normal 51 2" xfId="991"/>
    <cellStyle name="Normal 52" xfId="992"/>
    <cellStyle name="Normal 52 2" xfId="993"/>
    <cellStyle name="Normal 53" xfId="994"/>
    <cellStyle name="Normal 53 2" xfId="995"/>
    <cellStyle name="Normal 54" xfId="996"/>
    <cellStyle name="Normal 55" xfId="997"/>
    <cellStyle name="Normal 55 2" xfId="998"/>
    <cellStyle name="Normal 56" xfId="999"/>
    <cellStyle name="Normal 57" xfId="1000"/>
    <cellStyle name="Normal 58" xfId="1001"/>
    <cellStyle name="Normal 59" xfId="1002"/>
    <cellStyle name="Normal 6" xfId="1003"/>
    <cellStyle name="Normal 6 2" xfId="1004"/>
    <cellStyle name="Normal 6 2 2" xfId="1005"/>
    <cellStyle name="Normal 6 2 3" xfId="1006"/>
    <cellStyle name="Normal 6 3" xfId="1007"/>
    <cellStyle name="Normal 6 4" xfId="1008"/>
    <cellStyle name="Normal 60" xfId="1009"/>
    <cellStyle name="Normal 60 2" xfId="1010"/>
    <cellStyle name="Normal 61" xfId="1011"/>
    <cellStyle name="Normal 62" xfId="1012"/>
    <cellStyle name="Normal 63" xfId="1013"/>
    <cellStyle name="Normal 64" xfId="1014"/>
    <cellStyle name="Normal 65" xfId="1015"/>
    <cellStyle name="Normal 66" xfId="1016"/>
    <cellStyle name="Normal 67" xfId="1017"/>
    <cellStyle name="Normal 68" xfId="1018"/>
    <cellStyle name="Normal 69" xfId="1019"/>
    <cellStyle name="Normal 7" xfId="1020"/>
    <cellStyle name="Normal 7 2" xfId="1021"/>
    <cellStyle name="Normal 7 2 2" xfId="1022"/>
    <cellStyle name="Normal 7 2 3" xfId="1023"/>
    <cellStyle name="Normal 7 3" xfId="1024"/>
    <cellStyle name="Normal 7 4" xfId="1025"/>
    <cellStyle name="Normal 70" xfId="1026"/>
    <cellStyle name="Normal 71" xfId="1027"/>
    <cellStyle name="Normal 72" xfId="1028"/>
    <cellStyle name="Normal 73" xfId="1029"/>
    <cellStyle name="Normal 73 2" xfId="1030"/>
    <cellStyle name="Normal 74" xfId="1031"/>
    <cellStyle name="Normal 74 2" xfId="1032"/>
    <cellStyle name="Normal 75" xfId="1033"/>
    <cellStyle name="Normal 75 2" xfId="1034"/>
    <cellStyle name="Normal 75 3" xfId="1035"/>
    <cellStyle name="Normal 76" xfId="1036"/>
    <cellStyle name="Normal 76 2" xfId="1037"/>
    <cellStyle name="Normal 76 3" xfId="1038"/>
    <cellStyle name="Normal 77" xfId="1039"/>
    <cellStyle name="Normal 77 2" xfId="1040"/>
    <cellStyle name="Normal 77 3" xfId="1041"/>
    <cellStyle name="Normal 78" xfId="1042"/>
    <cellStyle name="Normal 78 2" xfId="1043"/>
    <cellStyle name="Normal 79" xfId="1044"/>
    <cellStyle name="Normal 8" xfId="1045"/>
    <cellStyle name="Normal 8 2" xfId="1046"/>
    <cellStyle name="Normal 8 2 2" xfId="1047"/>
    <cellStyle name="Normal 8 2 3" xfId="1048"/>
    <cellStyle name="Normal 8 3" xfId="1049"/>
    <cellStyle name="Normal 8 4" xfId="1050"/>
    <cellStyle name="Normal 80" xfId="1051"/>
    <cellStyle name="Normal 81" xfId="1052"/>
    <cellStyle name="Normal 82" xfId="1053"/>
    <cellStyle name="Normal 83" xfId="1054"/>
    <cellStyle name="Normal 84" xfId="1055"/>
    <cellStyle name="Normal 85" xfId="1056"/>
    <cellStyle name="Normal 86" xfId="1057"/>
    <cellStyle name="Normal 87" xfId="1058"/>
    <cellStyle name="Normal 88" xfId="1059"/>
    <cellStyle name="Normal 89" xfId="1060"/>
    <cellStyle name="Normal 9" xfId="1061"/>
    <cellStyle name="Normal 9 2" xfId="1062"/>
    <cellStyle name="Normal 9 3" xfId="1063"/>
    <cellStyle name="Normal 90" xfId="1064"/>
    <cellStyle name="Normal 91" xfId="1065"/>
    <cellStyle name="Normal 92" xfId="1066"/>
    <cellStyle name="Normal 93" xfId="1067"/>
    <cellStyle name="Normal 94" xfId="1068"/>
    <cellStyle name="Normal 95" xfId="1069"/>
    <cellStyle name="Normal 96" xfId="1070"/>
    <cellStyle name="Normal 97" xfId="1071"/>
    <cellStyle name="Normal 98" xfId="1072"/>
    <cellStyle name="Normal 99" xfId="1073"/>
    <cellStyle name="Note 2" xfId="1074"/>
    <cellStyle name="Note 2 2" xfId="1075"/>
    <cellStyle name="Note 2 3" xfId="1076"/>
    <cellStyle name="Note 2 4" xfId="1077"/>
    <cellStyle name="Note 2_QC" xfId="1078"/>
    <cellStyle name="Note 3" xfId="1079"/>
    <cellStyle name="Note 3 2" xfId="1080"/>
    <cellStyle name="Note 3 2 2" xfId="1081"/>
    <cellStyle name="Note 3 2 3" xfId="1082"/>
    <cellStyle name="Note 4" xfId="1083"/>
    <cellStyle name="Output 2" xfId="1084"/>
    <cellStyle name="Output 2 2" xfId="1085"/>
    <cellStyle name="Output 2 2 2" xfId="1086"/>
    <cellStyle name="Output 2 2 3" xfId="1087"/>
    <cellStyle name="Output 2 2 4" xfId="1088"/>
    <cellStyle name="Output 2 3" xfId="1089"/>
    <cellStyle name="Output 2 4" xfId="1090"/>
    <cellStyle name="Output 2_QC" xfId="1091"/>
    <cellStyle name="Output 3" xfId="1092"/>
    <cellStyle name="Output 4" xfId="1093"/>
    <cellStyle name="Page Number" xfId="1094"/>
    <cellStyle name="Percen - Style2" xfId="1095"/>
    <cellStyle name="Percent [2]" xfId="1096"/>
    <cellStyle name="Percent 10" xfId="1097"/>
    <cellStyle name="Percent 10 2" xfId="1098"/>
    <cellStyle name="Percent 10 3" xfId="1099"/>
    <cellStyle name="Percent 100" xfId="1100"/>
    <cellStyle name="Percent 100 2" xfId="1101"/>
    <cellStyle name="Percent 101" xfId="1102"/>
    <cellStyle name="Percent 101 2" xfId="1103"/>
    <cellStyle name="Percent 102" xfId="1104"/>
    <cellStyle name="Percent 102 2" xfId="1105"/>
    <cellStyle name="Percent 103" xfId="1106"/>
    <cellStyle name="Percent 103 2" xfId="1107"/>
    <cellStyle name="Percent 104" xfId="1108"/>
    <cellStyle name="Percent 104 2" xfId="1109"/>
    <cellStyle name="Percent 105" xfId="1110"/>
    <cellStyle name="Percent 105 2" xfId="1111"/>
    <cellStyle name="Percent 106" xfId="1112"/>
    <cellStyle name="Percent 107" xfId="1113"/>
    <cellStyle name="Percent 108" xfId="1114"/>
    <cellStyle name="Percent 109" xfId="1115"/>
    <cellStyle name="Percent 11" xfId="1116"/>
    <cellStyle name="Percent 11 2" xfId="1117"/>
    <cellStyle name="Percent 11 3" xfId="1118"/>
    <cellStyle name="Percent 110" xfId="1119"/>
    <cellStyle name="Percent 111" xfId="1120"/>
    <cellStyle name="Percent 112" xfId="1121"/>
    <cellStyle name="Percent 113" xfId="1122"/>
    <cellStyle name="Percent 114" xfId="1123"/>
    <cellStyle name="Percent 115" xfId="1124"/>
    <cellStyle name="Percent 116" xfId="1125"/>
    <cellStyle name="Percent 117" xfId="1126"/>
    <cellStyle name="Percent 118" xfId="1127"/>
    <cellStyle name="Percent 119" xfId="1128"/>
    <cellStyle name="Percent 12" xfId="1129"/>
    <cellStyle name="Percent 120" xfId="1130"/>
    <cellStyle name="Percent 121" xfId="1131"/>
    <cellStyle name="Percent 122" xfId="1132"/>
    <cellStyle name="Percent 123" xfId="1133"/>
    <cellStyle name="Percent 124" xfId="1134"/>
    <cellStyle name="Percent 125" xfId="1135"/>
    <cellStyle name="Percent 126" xfId="1136"/>
    <cellStyle name="Percent 127" xfId="1137"/>
    <cellStyle name="Percent 128" xfId="1138"/>
    <cellStyle name="Percent 129" xfId="1139"/>
    <cellStyle name="Percent 13" xfId="1140"/>
    <cellStyle name="Percent 13 2" xfId="1141"/>
    <cellStyle name="Percent 130" xfId="1142"/>
    <cellStyle name="Percent 131" xfId="1143"/>
    <cellStyle name="Percent 132" xfId="1144"/>
    <cellStyle name="Percent 132 2" xfId="1145"/>
    <cellStyle name="Percent 133" xfId="1146"/>
    <cellStyle name="Percent 133 2" xfId="1147"/>
    <cellStyle name="Percent 134" xfId="1148"/>
    <cellStyle name="Percent 134 2" xfId="1149"/>
    <cellStyle name="Percent 135" xfId="1150"/>
    <cellStyle name="Percent 135 2" xfId="1151"/>
    <cellStyle name="Percent 135 3" xfId="1152"/>
    <cellStyle name="Percent 135 3 2" xfId="1153"/>
    <cellStyle name="Percent 135 3 3" xfId="1154"/>
    <cellStyle name="Percent 136" xfId="1155"/>
    <cellStyle name="Percent 137" xfId="1156"/>
    <cellStyle name="Percent 138" xfId="1157"/>
    <cellStyle name="Percent 139" xfId="1158"/>
    <cellStyle name="Percent 14" xfId="1159"/>
    <cellStyle name="Percent 140" xfId="1160"/>
    <cellStyle name="Percent 141" xfId="1161"/>
    <cellStyle name="Percent 142" xfId="1162"/>
    <cellStyle name="Percent 143" xfId="1163"/>
    <cellStyle name="Percent 144" xfId="1164"/>
    <cellStyle name="Percent 145" xfId="1165"/>
    <cellStyle name="Percent 145 2" xfId="1166"/>
    <cellStyle name="Percent 145 2 2" xfId="1167"/>
    <cellStyle name="Percent 145 3" xfId="1168"/>
    <cellStyle name="Percent 145 4" xfId="1169"/>
    <cellStyle name="Percent 145 4 2" xfId="1170"/>
    <cellStyle name="Percent 145 4 3" xfId="1171"/>
    <cellStyle name="Percent 146" xfId="1172"/>
    <cellStyle name="Percent 147" xfId="1173"/>
    <cellStyle name="Percent 147 2" xfId="1174"/>
    <cellStyle name="Percent 148" xfId="1175"/>
    <cellStyle name="Percent 148 2" xfId="1176"/>
    <cellStyle name="Percent 149" xfId="1177"/>
    <cellStyle name="Percent 149 2" xfId="1178"/>
    <cellStyle name="Percent 15" xfId="1179"/>
    <cellStyle name="Percent 150" xfId="1180"/>
    <cellStyle name="Percent 150 2" xfId="1181"/>
    <cellStyle name="Percent 151" xfId="1182"/>
    <cellStyle name="Percent 152" xfId="1183"/>
    <cellStyle name="Percent 153" xfId="1184"/>
    <cellStyle name="Percent 154" xfId="1185"/>
    <cellStyle name="Percent 155" xfId="1186"/>
    <cellStyle name="Percent 156" xfId="1187"/>
    <cellStyle name="Percent 157" xfId="1188"/>
    <cellStyle name="Percent 158" xfId="1189"/>
    <cellStyle name="Percent 159" xfId="1190"/>
    <cellStyle name="Percent 16" xfId="1191"/>
    <cellStyle name="Percent 160" xfId="1192"/>
    <cellStyle name="Percent 161" xfId="1193"/>
    <cellStyle name="Percent 162" xfId="1194"/>
    <cellStyle name="Percent 163" xfId="1195"/>
    <cellStyle name="Percent 164" xfId="1196"/>
    <cellStyle name="Percent 165" xfId="1197"/>
    <cellStyle name="Percent 166" xfId="1198"/>
    <cellStyle name="Percent 166 2" xfId="1199"/>
    <cellStyle name="Percent 167" xfId="1200"/>
    <cellStyle name="Percent 168" xfId="1201"/>
    <cellStyle name="Percent 168 2" xfId="1202"/>
    <cellStyle name="Percent 169" xfId="1203"/>
    <cellStyle name="Percent 169 2" xfId="1204"/>
    <cellStyle name="Percent 17" xfId="1205"/>
    <cellStyle name="Percent 170" xfId="1206"/>
    <cellStyle name="Percent 171" xfId="1207"/>
    <cellStyle name="Percent 172" xfId="1208"/>
    <cellStyle name="Percent 173" xfId="1209"/>
    <cellStyle name="Percent 174" xfId="1210"/>
    <cellStyle name="Percent 175" xfId="1211"/>
    <cellStyle name="Percent 176" xfId="1212"/>
    <cellStyle name="Percent 177" xfId="1213"/>
    <cellStyle name="Percent 178" xfId="1214"/>
    <cellStyle name="Percent 179" xfId="1215"/>
    <cellStyle name="Percent 18" xfId="1216"/>
    <cellStyle name="Percent 18 2" xfId="1217"/>
    <cellStyle name="Percent 18 3" xfId="1218"/>
    <cellStyle name="Percent 18 3 2" xfId="1219"/>
    <cellStyle name="Percent 18 3 3" xfId="1220"/>
    <cellStyle name="Percent 18 3 3 2" xfId="1221"/>
    <cellStyle name="Percent 18 3 3 3" xfId="1222"/>
    <cellStyle name="Percent 180" xfId="1223"/>
    <cellStyle name="Percent 181" xfId="1224"/>
    <cellStyle name="Percent 182" xfId="1225"/>
    <cellStyle name="Percent 183" xfId="1226"/>
    <cellStyle name="Percent 184" xfId="1227"/>
    <cellStyle name="Percent 185" xfId="1228"/>
    <cellStyle name="Percent 186" xfId="1229"/>
    <cellStyle name="Percent 187" xfId="1230"/>
    <cellStyle name="Percent 188" xfId="1231"/>
    <cellStyle name="Percent 189" xfId="1232"/>
    <cellStyle name="Percent 19" xfId="1233"/>
    <cellStyle name="Percent 190" xfId="1234"/>
    <cellStyle name="Percent 191" xfId="1235"/>
    <cellStyle name="Percent 192" xfId="1236"/>
    <cellStyle name="Percent 193" xfId="1237"/>
    <cellStyle name="Percent 2" xfId="1238"/>
    <cellStyle name="Percent 2 2" xfId="1239"/>
    <cellStyle name="Percent 2 2 2" xfId="1240"/>
    <cellStyle name="Percent 2 2 2 2" xfId="1241"/>
    <cellStyle name="Percent 2 2 2 2 2" xfId="1242"/>
    <cellStyle name="Percent 2 2 2 2 3" xfId="1243"/>
    <cellStyle name="Percent 2 2 2 2 3 2" xfId="1244"/>
    <cellStyle name="Percent 2 2 2 2 3 3" xfId="1245"/>
    <cellStyle name="Percent 2 2 2 3" xfId="1246"/>
    <cellStyle name="Percent 2 2 2 4" xfId="1247"/>
    <cellStyle name="Percent 2 2 2 4 2" xfId="1248"/>
    <cellStyle name="Percent 2 2 2 4 3" xfId="1249"/>
    <cellStyle name="Percent 2 2 2 5" xfId="1250"/>
    <cellStyle name="Percent 2 2 3" xfId="1251"/>
    <cellStyle name="Percent 2 2 3 2" xfId="1252"/>
    <cellStyle name="Percent 2 2 4" xfId="1253"/>
    <cellStyle name="Percent 2 2 4 2" xfId="1254"/>
    <cellStyle name="Percent 2 2 5" xfId="1255"/>
    <cellStyle name="Percent 2 2 5 2" xfId="1256"/>
    <cellStyle name="Percent 2 2 5 3" xfId="1257"/>
    <cellStyle name="Percent 2 2 5 3 2" xfId="1258"/>
    <cellStyle name="Percent 2 2 5 3 3" xfId="1259"/>
    <cellStyle name="Percent 2 2 6" xfId="1260"/>
    <cellStyle name="Percent 2 3" xfId="1261"/>
    <cellStyle name="Percent 20" xfId="1262"/>
    <cellStyle name="Percent 20 2" xfId="1263"/>
    <cellStyle name="Percent 20 3" xfId="1264"/>
    <cellStyle name="Percent 20 3 2" xfId="1265"/>
    <cellStyle name="Percent 20 3 3" xfId="1266"/>
    <cellStyle name="Percent 20 3 3 2" xfId="1267"/>
    <cellStyle name="Percent 20 3 3 3" xfId="1268"/>
    <cellStyle name="Percent 21" xfId="1269"/>
    <cellStyle name="Percent 22" xfId="1270"/>
    <cellStyle name="Percent 23" xfId="1271"/>
    <cellStyle name="Percent 24" xfId="1272"/>
    <cellStyle name="Percent 25" xfId="1273"/>
    <cellStyle name="Percent 26" xfId="1274"/>
    <cellStyle name="Percent 27" xfId="1275"/>
    <cellStyle name="Percent 28" xfId="1276"/>
    <cellStyle name="Percent 29" xfId="1277"/>
    <cellStyle name="Percent 3" xfId="1278"/>
    <cellStyle name="Percent 3 2" xfId="1279"/>
    <cellStyle name="Percent 3 2 2" xfId="1280"/>
    <cellStyle name="Percent 3 2 3" xfId="1281"/>
    <cellStyle name="Percent 3 2 4" xfId="1282"/>
    <cellStyle name="Percent 3 2 4 2" xfId="1283"/>
    <cellStyle name="Percent 3 2 4 3" xfId="1284"/>
    <cellStyle name="Percent 3 2 5" xfId="1285"/>
    <cellStyle name="Percent 3 3" xfId="1286"/>
    <cellStyle name="Percent 30" xfId="1287"/>
    <cellStyle name="Percent 31" xfId="1288"/>
    <cellStyle name="Percent 32" xfId="1289"/>
    <cellStyle name="Percent 33" xfId="1290"/>
    <cellStyle name="Percent 34" xfId="1291"/>
    <cellStyle name="Percent 35" xfId="1292"/>
    <cellStyle name="Percent 35 2" xfId="1293"/>
    <cellStyle name="Percent 35 3" xfId="1294"/>
    <cellStyle name="Percent 36" xfId="1295"/>
    <cellStyle name="Percent 36 2" xfId="1296"/>
    <cellStyle name="Percent 36 3" xfId="1297"/>
    <cellStyle name="Percent 37" xfId="1298"/>
    <cellStyle name="Percent 37 2" xfId="1299"/>
    <cellStyle name="Percent 38" xfId="1300"/>
    <cellStyle name="Percent 39" xfId="1301"/>
    <cellStyle name="Percent 4" xfId="1302"/>
    <cellStyle name="Percent 4 2" xfId="1303"/>
    <cellStyle name="Percent 40" xfId="1304"/>
    <cellStyle name="Percent 40 2" xfId="1305"/>
    <cellStyle name="Percent 41" xfId="1306"/>
    <cellStyle name="Percent 42" xfId="1307"/>
    <cellStyle name="Percent 43" xfId="1308"/>
    <cellStyle name="Percent 44" xfId="1309"/>
    <cellStyle name="Percent 45" xfId="1310"/>
    <cellStyle name="Percent 45 2" xfId="1311"/>
    <cellStyle name="Percent 46" xfId="1312"/>
    <cellStyle name="Percent 47" xfId="1313"/>
    <cellStyle name="Percent 48" xfId="1314"/>
    <cellStyle name="Percent 49" xfId="1315"/>
    <cellStyle name="Percent 5" xfId="1316"/>
    <cellStyle name="Percent 50" xfId="1317"/>
    <cellStyle name="Percent 51" xfId="1318"/>
    <cellStyle name="Percent 52" xfId="1319"/>
    <cellStyle name="Percent 52 2" xfId="1320"/>
    <cellStyle name="Percent 53" xfId="1321"/>
    <cellStyle name="Percent 53 2" xfId="1322"/>
    <cellStyle name="Percent 54" xfId="1323"/>
    <cellStyle name="Percent 54 2" xfId="1324"/>
    <cellStyle name="Percent 55" xfId="1325"/>
    <cellStyle name="Percent 55 2" xfId="1326"/>
    <cellStyle name="Percent 56" xfId="1327"/>
    <cellStyle name="Percent 57" xfId="1328"/>
    <cellStyle name="Percent 58" xfId="1329"/>
    <cellStyle name="Percent 59" xfId="1330"/>
    <cellStyle name="Percent 6" xfId="1331"/>
    <cellStyle name="Percent 60" xfId="1332"/>
    <cellStyle name="Percent 61" xfId="1333"/>
    <cellStyle name="Percent 62" xfId="1334"/>
    <cellStyle name="Percent 63" xfId="1335"/>
    <cellStyle name="Percent 64" xfId="1336"/>
    <cellStyle name="Percent 65" xfId="1337"/>
    <cellStyle name="Percent 66" xfId="1338"/>
    <cellStyle name="Percent 67" xfId="1339"/>
    <cellStyle name="Percent 68" xfId="1340"/>
    <cellStyle name="Percent 69" xfId="1341"/>
    <cellStyle name="Percent 7" xfId="1342"/>
    <cellStyle name="Percent 70" xfId="1343"/>
    <cellStyle name="Percent 71" xfId="1344"/>
    <cellStyle name="Percent 72" xfId="1345"/>
    <cellStyle name="Percent 72 2" xfId="1346"/>
    <cellStyle name="Percent 73" xfId="1347"/>
    <cellStyle name="Percent 73 2" xfId="1348"/>
    <cellStyle name="Percent 74" xfId="1349"/>
    <cellStyle name="Percent 74 2" xfId="1350"/>
    <cellStyle name="Percent 75" xfId="1351"/>
    <cellStyle name="Percent 75 2" xfId="1352"/>
    <cellStyle name="Percent 76" xfId="1353"/>
    <cellStyle name="Percent 76 2" xfId="1354"/>
    <cellStyle name="Percent 77" xfId="1355"/>
    <cellStyle name="Percent 77 2" xfId="1356"/>
    <cellStyle name="Percent 78" xfId="1357"/>
    <cellStyle name="Percent 78 2" xfId="1358"/>
    <cellStyle name="Percent 79" xfId="1359"/>
    <cellStyle name="Percent 8" xfId="1360"/>
    <cellStyle name="Percent 80" xfId="1361"/>
    <cellStyle name="Percent 81" xfId="1362"/>
    <cellStyle name="Percent 82" xfId="1363"/>
    <cellStyle name="Percent 83" xfId="1364"/>
    <cellStyle name="Percent 84" xfId="1365"/>
    <cellStyle name="Percent 85" xfId="1366"/>
    <cellStyle name="Percent 86" xfId="1367"/>
    <cellStyle name="Percent 87" xfId="1368"/>
    <cellStyle name="Percent 88" xfId="1369"/>
    <cellStyle name="Percent 89" xfId="1370"/>
    <cellStyle name="Percent 9" xfId="1371"/>
    <cellStyle name="Percent 9 2" xfId="1372"/>
    <cellStyle name="Percent 9 3" xfId="1373"/>
    <cellStyle name="Percent 90" xfId="1374"/>
    <cellStyle name="Percent 91" xfId="1375"/>
    <cellStyle name="Percent 92" xfId="1376"/>
    <cellStyle name="Percent 93" xfId="1377"/>
    <cellStyle name="Percent 94" xfId="1378"/>
    <cellStyle name="Percent 94 2" xfId="1379"/>
    <cellStyle name="Percent 95" xfId="1380"/>
    <cellStyle name="Percent 95 2" xfId="1381"/>
    <cellStyle name="Percent 96" xfId="1382"/>
    <cellStyle name="Percent 96 2" xfId="1383"/>
    <cellStyle name="Percent 97" xfId="1384"/>
    <cellStyle name="Percent 97 2" xfId="1385"/>
    <cellStyle name="Percent 98" xfId="1386"/>
    <cellStyle name="Percent 98 2" xfId="1387"/>
    <cellStyle name="Percent 99" xfId="1388"/>
    <cellStyle name="Percent 99 2" xfId="1389"/>
    <cellStyle name="PSChar" xfId="1390"/>
    <cellStyle name="PSChar 2" xfId="1391"/>
    <cellStyle name="PSChar 3" xfId="1392"/>
    <cellStyle name="PSDate" xfId="1393"/>
    <cellStyle name="PSDate 2" xfId="1394"/>
    <cellStyle name="PSDate 3" xfId="1395"/>
    <cellStyle name="PSDec" xfId="1396"/>
    <cellStyle name="PSDec 2" xfId="1397"/>
    <cellStyle name="PSDec 3" xfId="1398"/>
    <cellStyle name="PSHeading" xfId="1399"/>
    <cellStyle name="PSHeading 2" xfId="1400"/>
    <cellStyle name="PSHeading 3" xfId="1401"/>
    <cellStyle name="PSHeading_BP-14 Preliminary Capital Forecast NonBudget System_5 2 13" xfId="1402"/>
    <cellStyle name="PSInt" xfId="1403"/>
    <cellStyle name="PSInt 2" xfId="1404"/>
    <cellStyle name="PSInt 3" xfId="1405"/>
    <cellStyle name="PSSpacer" xfId="1406"/>
    <cellStyle name="PSSpacer 2" xfId="1407"/>
    <cellStyle name="PSSpacer 3" xfId="1408"/>
    <cellStyle name="Rate" xfId="1409"/>
    <cellStyle name="Reference" xfId="1410"/>
    <cellStyle name="RevList" xfId="1411"/>
    <cellStyle name="round100" xfId="1412"/>
    <cellStyle name="SectionBreak" xfId="1413"/>
    <cellStyle name="shade" xfId="1414"/>
    <cellStyle name="StmtTtl1" xfId="1415"/>
    <cellStyle name="StmtTtl2" xfId="1416"/>
    <cellStyle name="STYL1 - Style1" xfId="1417"/>
    <cellStyle name="Style 1" xfId="1418"/>
    <cellStyle name="Subtotal" xfId="1419"/>
    <cellStyle name="Table Head" xfId="1420"/>
    <cellStyle name="Table Head Aligned" xfId="1421"/>
    <cellStyle name="Table Head Blue" xfId="1422"/>
    <cellStyle name="Table Head Green" xfId="1423"/>
    <cellStyle name="Table Heading" xfId="1424"/>
    <cellStyle name="Table Title" xfId="1425"/>
    <cellStyle name="Table Units" xfId="1426"/>
    <cellStyle name="Title 2" xfId="1427"/>
    <cellStyle name="Title 2 2" xfId="1428"/>
    <cellStyle name="Title 2 2 2" xfId="1429"/>
    <cellStyle name="Title 2 2 3" xfId="1430"/>
    <cellStyle name="Title 2 2 4" xfId="1431"/>
    <cellStyle name="Title 2 3" xfId="1432"/>
    <cellStyle name="Title 2 4" xfId="1433"/>
    <cellStyle name="Title 2 5" xfId="1434"/>
    <cellStyle name="Title 3" xfId="1435"/>
    <cellStyle name="Title 4" xfId="1436"/>
    <cellStyle name="Title: Minor" xfId="1437"/>
    <cellStyle name="Title: Worksheet" xfId="1438"/>
    <cellStyle name="Total 2" xfId="1439"/>
    <cellStyle name="Total 2 2" xfId="1440"/>
    <cellStyle name="Total 2 2 2" xfId="1441"/>
    <cellStyle name="Total 2 2 3" xfId="1442"/>
    <cellStyle name="Total 2 2 4" xfId="1443"/>
    <cellStyle name="Total 2 3" xfId="1444"/>
    <cellStyle name="Total 2 4" xfId="1445"/>
    <cellStyle name="Total 2 5" xfId="1446"/>
    <cellStyle name="Total 2_QC" xfId="1447"/>
    <cellStyle name="Total 3" xfId="1448"/>
    <cellStyle name="Total 4" xfId="1449"/>
    <cellStyle name="v" xfId="1450"/>
    <cellStyle name="Warning Text 2" xfId="1451"/>
    <cellStyle name="Warning Text 2 2" xfId="1452"/>
    <cellStyle name="Warning Text 2 2 2" xfId="1453"/>
    <cellStyle name="Warning Text 2 3" xfId="1454"/>
    <cellStyle name="Warning Text 2 4" xfId="1455"/>
    <cellStyle name="Warning Text 2 5" xfId="1456"/>
    <cellStyle name="Warning Text 3" xfId="1457"/>
    <cellStyle name="Warning Text 4" xfId="14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GS\Revenue%20Requirements\Rate%20Case\BP-20\Initial%20Proposal\Power\comparison%20of%20RR%20after%20changing%20accounting%20treatme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 Cash Flows"/>
      <sheetName val="Sheet1"/>
      <sheetName val="Sheet2"/>
      <sheetName val="translation for 2021"/>
      <sheetName val="translation for 202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N119"/>
  <sheetViews>
    <sheetView tabSelected="1" workbookViewId="0" topLeftCell="A29">
      <selection activeCell="A98" sqref="A98:XFD98"/>
    </sheetView>
  </sheetViews>
  <sheetFormatPr defaultColWidth="9.140625" defaultRowHeight="15"/>
  <cols>
    <col min="1" max="1" width="4.421875" style="9" customWidth="1"/>
    <col min="2" max="2" width="3.00390625" style="2" customWidth="1"/>
    <col min="3" max="3" width="3.28125" style="2" customWidth="1"/>
    <col min="4" max="4" width="54.00390625" style="2" customWidth="1"/>
    <col min="5" max="5" width="12.421875" style="2" bestFit="1" customWidth="1"/>
    <col min="6" max="6" width="11.140625" style="2" customWidth="1"/>
    <col min="7" max="7" width="1.57421875" style="2" customWidth="1"/>
    <col min="8" max="9" width="11.140625" style="2" bestFit="1" customWidth="1"/>
    <col min="10" max="10" width="2.00390625" style="2" customWidth="1"/>
    <col min="11" max="11" width="11.140625" style="2" customWidth="1"/>
    <col min="12" max="16384" width="9.140625" style="2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12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3"/>
      <c r="B5" s="4"/>
      <c r="C5" s="4"/>
      <c r="D5" s="4"/>
      <c r="E5" s="5" t="s">
        <v>1</v>
      </c>
      <c r="F5" s="5"/>
      <c r="H5" s="1" t="s">
        <v>2</v>
      </c>
      <c r="I5" s="1"/>
      <c r="J5" s="6"/>
      <c r="K5" s="1" t="s">
        <v>3</v>
      </c>
      <c r="L5" s="1"/>
    </row>
    <row r="6" spans="1:12" ht="15">
      <c r="A6" s="3"/>
      <c r="B6" s="4"/>
      <c r="C6" s="4"/>
      <c r="D6" s="4"/>
      <c r="E6" s="8" t="s">
        <v>4</v>
      </c>
      <c r="F6" s="8" t="s">
        <v>5</v>
      </c>
      <c r="H6" s="8" t="s">
        <v>6</v>
      </c>
      <c r="I6" s="8" t="s">
        <v>7</v>
      </c>
      <c r="J6" s="8"/>
      <c r="K6" s="8" t="s">
        <v>8</v>
      </c>
      <c r="L6" s="8" t="s">
        <v>9</v>
      </c>
    </row>
    <row r="7" spans="4:12" ht="15">
      <c r="D7" s="7" t="s">
        <v>10</v>
      </c>
      <c r="E7" s="6">
        <v>2020</v>
      </c>
      <c r="F7" s="6">
        <f aca="true" t="shared" si="0" ref="F7">+E7+1</f>
        <v>2021</v>
      </c>
      <c r="H7" s="6">
        <v>2020</v>
      </c>
      <c r="I7" s="6">
        <f aca="true" t="shared" si="1" ref="I7">+H7+1</f>
        <v>2021</v>
      </c>
      <c r="J7" s="6"/>
      <c r="K7" s="6">
        <v>2020</v>
      </c>
      <c r="L7" s="6">
        <f aca="true" t="shared" si="2" ref="L7">+K7+1</f>
        <v>2021</v>
      </c>
    </row>
    <row r="8" spans="1:2" ht="15" hidden="1">
      <c r="A8" s="9">
        <v>1</v>
      </c>
      <c r="B8" s="2" t="s">
        <v>11</v>
      </c>
    </row>
    <row r="9" spans="1:6" ht="15" hidden="1">
      <c r="A9" s="9">
        <v>2</v>
      </c>
      <c r="C9" s="2" t="s">
        <v>12</v>
      </c>
      <c r="E9" s="10"/>
      <c r="F9" s="10"/>
    </row>
    <row r="10" spans="1:11" ht="15" hidden="1">
      <c r="A10" s="9">
        <v>3</v>
      </c>
      <c r="D10" s="2" t="s">
        <v>13</v>
      </c>
      <c r="E10" s="9">
        <v>703445.4380799999</v>
      </c>
      <c r="F10" s="9">
        <v>759191.5972</v>
      </c>
      <c r="H10" s="9">
        <v>703445.4380799999</v>
      </c>
      <c r="I10" s="9">
        <v>759191.5972</v>
      </c>
      <c r="J10" s="9"/>
      <c r="K10" s="9"/>
    </row>
    <row r="11" spans="1:11" ht="15" hidden="1">
      <c r="A11" s="9">
        <v>4</v>
      </c>
      <c r="D11" s="2" t="s">
        <v>14</v>
      </c>
      <c r="E11" s="9">
        <v>22997.00004</v>
      </c>
      <c r="F11" s="9">
        <v>22997.00004</v>
      </c>
      <c r="H11" s="9">
        <v>22997.00004</v>
      </c>
      <c r="I11" s="9">
        <v>22997.00004</v>
      </c>
      <c r="J11" s="9"/>
      <c r="K11" s="9"/>
    </row>
    <row r="12" spans="1:11" ht="15" hidden="1">
      <c r="A12" s="9">
        <v>5</v>
      </c>
      <c r="D12" s="2" t="s">
        <v>15</v>
      </c>
      <c r="E12" s="9">
        <v>1631.0000400000001</v>
      </c>
      <c r="F12" s="9">
        <v>1530.9999599999999</v>
      </c>
      <c r="H12" s="9">
        <v>1631.0000400000001</v>
      </c>
      <c r="I12" s="9">
        <v>1530.9999599999999</v>
      </c>
      <c r="J12" s="9"/>
      <c r="K12" s="9"/>
    </row>
    <row r="13" spans="1:11" ht="15" hidden="1">
      <c r="A13" s="9">
        <v>6</v>
      </c>
      <c r="D13" s="2" t="s">
        <v>16</v>
      </c>
      <c r="E13" s="9">
        <v>3099.99996</v>
      </c>
      <c r="F13" s="9">
        <v>3099.99996</v>
      </c>
      <c r="H13" s="9">
        <v>3099.99996</v>
      </c>
      <c r="I13" s="9">
        <v>3099.99996</v>
      </c>
      <c r="J13" s="9"/>
      <c r="K13" s="9"/>
    </row>
    <row r="14" spans="1:11" ht="15" hidden="1">
      <c r="A14" s="9">
        <v>7</v>
      </c>
      <c r="D14" s="2" t="s">
        <v>17</v>
      </c>
      <c r="E14" s="12"/>
      <c r="F14" s="12"/>
      <c r="G14" s="13"/>
      <c r="H14" s="12"/>
      <c r="I14" s="12"/>
      <c r="J14" s="12"/>
      <c r="K14" s="12"/>
    </row>
    <row r="15" spans="1:11" ht="15" hidden="1">
      <c r="A15" s="9">
        <v>8</v>
      </c>
      <c r="D15" s="2" t="s">
        <v>18</v>
      </c>
      <c r="E15" s="12"/>
      <c r="F15" s="12"/>
      <c r="G15" s="13"/>
      <c r="H15" s="12"/>
      <c r="I15" s="12"/>
      <c r="J15" s="12"/>
      <c r="K15" s="12"/>
    </row>
    <row r="16" spans="1:11" ht="15" hidden="1">
      <c r="A16" s="9">
        <v>9</v>
      </c>
      <c r="D16" s="2" t="s">
        <v>19</v>
      </c>
      <c r="E16" s="9">
        <v>36523.00008</v>
      </c>
      <c r="F16" s="9">
        <v>34869</v>
      </c>
      <c r="H16" s="9">
        <v>36523.00008</v>
      </c>
      <c r="I16" s="9">
        <v>34869</v>
      </c>
      <c r="J16" s="9"/>
      <c r="K16" s="9"/>
    </row>
    <row r="17" spans="1:11" ht="15" hidden="1">
      <c r="A17" s="9">
        <v>10</v>
      </c>
      <c r="D17" s="2" t="s">
        <v>20</v>
      </c>
      <c r="E17" s="9">
        <v>121529.70311999999</v>
      </c>
      <c r="F17" s="9">
        <v>121643.70312</v>
      </c>
      <c r="H17" s="9">
        <v>121529.70311999999</v>
      </c>
      <c r="I17" s="9">
        <v>121643.70312</v>
      </c>
      <c r="J17" s="9"/>
      <c r="K17" s="9"/>
    </row>
    <row r="18" spans="1:11" ht="15" hidden="1">
      <c r="A18" s="9">
        <v>11</v>
      </c>
      <c r="C18" s="2" t="s">
        <v>21</v>
      </c>
      <c r="E18" s="9">
        <v>84347.69768000001</v>
      </c>
      <c r="F18" s="9">
        <v>86367.27932</v>
      </c>
      <c r="H18" s="9">
        <v>84347.69768000001</v>
      </c>
      <c r="I18" s="9">
        <v>86367.27932</v>
      </c>
      <c r="J18" s="9"/>
      <c r="K18" s="9"/>
    </row>
    <row r="19" spans="1:11" ht="15" hidden="1">
      <c r="A19" s="9">
        <v>12</v>
      </c>
      <c r="C19" s="2" t="s">
        <v>22</v>
      </c>
      <c r="E19" s="9">
        <v>202511.68100172526</v>
      </c>
      <c r="F19" s="9">
        <v>197788.0299710254</v>
      </c>
      <c r="H19" s="9">
        <v>202511.68100172526</v>
      </c>
      <c r="I19" s="9">
        <v>197788.0299710254</v>
      </c>
      <c r="J19" s="9"/>
      <c r="K19" s="9"/>
    </row>
    <row r="20" spans="1:11" ht="15" hidden="1">
      <c r="A20" s="9">
        <v>13</v>
      </c>
      <c r="C20" s="2" t="s">
        <v>23</v>
      </c>
      <c r="E20" s="14">
        <v>291789.00004</v>
      </c>
      <c r="F20" s="14">
        <v>292003.99996</v>
      </c>
      <c r="G20" s="15"/>
      <c r="H20" s="14">
        <v>291789.00004</v>
      </c>
      <c r="I20" s="14">
        <v>292003.99996</v>
      </c>
      <c r="J20" s="14"/>
      <c r="K20" s="14"/>
    </row>
    <row r="21" spans="1:11" ht="15" hidden="1">
      <c r="A21" s="9">
        <v>14</v>
      </c>
      <c r="C21" s="2" t="s">
        <v>24</v>
      </c>
      <c r="E21" s="9">
        <v>78836.12294</v>
      </c>
      <c r="F21" s="9">
        <v>79916.02304999999</v>
      </c>
      <c r="H21" s="9">
        <v>78836.12294</v>
      </c>
      <c r="I21" s="9">
        <v>79916.02304999999</v>
      </c>
      <c r="J21" s="9"/>
      <c r="K21" s="9"/>
    </row>
    <row r="22" spans="1:11" ht="15" hidden="1">
      <c r="A22" s="9">
        <v>15</v>
      </c>
      <c r="C22" s="2" t="s">
        <v>25</v>
      </c>
      <c r="E22" s="9">
        <v>0</v>
      </c>
      <c r="F22" s="9">
        <v>0</v>
      </c>
      <c r="H22" s="9">
        <v>0</v>
      </c>
      <c r="I22" s="9">
        <v>0</v>
      </c>
      <c r="J22" s="9"/>
      <c r="K22" s="9"/>
    </row>
    <row r="23" spans="1:12" ht="15">
      <c r="A23" s="16" t="s">
        <v>26</v>
      </c>
      <c r="C23" s="2" t="s">
        <v>27</v>
      </c>
      <c r="E23" s="9">
        <f>SUM(E10:E22)</f>
        <v>1546710.642981725</v>
      </c>
      <c r="F23" s="9">
        <f>SUM(F10:F22)</f>
        <v>1599407.6325810251</v>
      </c>
      <c r="H23" s="9">
        <f>SUM(H10:H22)</f>
        <v>1546710.642981725</v>
      </c>
      <c r="I23" s="9">
        <f>SUM(I10:I22)</f>
        <v>1599407.6325810251</v>
      </c>
      <c r="J23" s="9"/>
      <c r="K23" s="9">
        <f>+H23-E23</f>
        <v>0</v>
      </c>
      <c r="L23" s="9">
        <f>+I23-F23</f>
        <v>0</v>
      </c>
    </row>
    <row r="24" spans="1:14" ht="15" customHeight="1">
      <c r="A24" s="17">
        <v>16</v>
      </c>
      <c r="B24" s="18"/>
      <c r="C24" s="18" t="s">
        <v>28</v>
      </c>
      <c r="D24" s="18"/>
      <c r="E24" s="17">
        <v>335757</v>
      </c>
      <c r="F24" s="17">
        <v>491466.8609999999</v>
      </c>
      <c r="G24" s="18"/>
      <c r="H24" s="19" t="s">
        <v>29</v>
      </c>
      <c r="I24" s="19"/>
      <c r="J24" s="20"/>
      <c r="K24" s="17">
        <f>-E24</f>
        <v>-335757</v>
      </c>
      <c r="L24" s="17">
        <f aca="true" t="shared" si="3" ref="L24:L27">+I24-F24</f>
        <v>-491466.8609999999</v>
      </c>
      <c r="N24" s="21"/>
    </row>
    <row r="25" spans="1:12" ht="15">
      <c r="A25" s="9">
        <v>17</v>
      </c>
      <c r="C25" s="15" t="s">
        <v>30</v>
      </c>
      <c r="E25" s="9">
        <v>139221.0882828412</v>
      </c>
      <c r="F25" s="9">
        <v>141184.6331168412</v>
      </c>
      <c r="H25" s="9">
        <v>139221.0882828412</v>
      </c>
      <c r="I25" s="9">
        <v>141184.6331168412</v>
      </c>
      <c r="J25" s="9"/>
      <c r="K25" s="9">
        <f aca="true" t="shared" si="4" ref="K25:K27">+H25-E25</f>
        <v>0</v>
      </c>
      <c r="L25" s="9">
        <f t="shared" si="3"/>
        <v>0</v>
      </c>
    </row>
    <row r="26" spans="1:12" ht="15">
      <c r="A26" s="17">
        <v>18</v>
      </c>
      <c r="B26" s="18"/>
      <c r="C26" s="18" t="s">
        <v>31</v>
      </c>
      <c r="D26" s="18"/>
      <c r="E26" s="22">
        <v>86650.73333333334</v>
      </c>
      <c r="F26" s="22">
        <v>88840</v>
      </c>
      <c r="G26" s="18"/>
      <c r="H26" s="22">
        <v>326514.73217220866</v>
      </c>
      <c r="I26" s="22">
        <v>332975.82679586456</v>
      </c>
      <c r="J26" s="22"/>
      <c r="K26" s="17">
        <f t="shared" si="4"/>
        <v>239863.99883887533</v>
      </c>
      <c r="L26" s="17">
        <f t="shared" si="3"/>
        <v>244135.82679586456</v>
      </c>
    </row>
    <row r="27" spans="1:12" ht="15">
      <c r="A27" s="9">
        <v>19</v>
      </c>
      <c r="B27" s="2" t="s">
        <v>32</v>
      </c>
      <c r="E27" s="9">
        <f>SUM(E23:E26)</f>
        <v>2108339.4645978995</v>
      </c>
      <c r="F27" s="9">
        <f>SUM(F23:F26)</f>
        <v>2320899.1266978662</v>
      </c>
      <c r="H27" s="9">
        <v>2012446.463436775</v>
      </c>
      <c r="I27" s="9">
        <v>2073568.0924937308</v>
      </c>
      <c r="J27" s="9"/>
      <c r="K27" s="9">
        <f t="shared" si="4"/>
        <v>-95893.00116112456</v>
      </c>
      <c r="L27" s="9">
        <f t="shared" si="3"/>
        <v>-247331.03420413542</v>
      </c>
    </row>
    <row r="28" spans="1:11" ht="15">
      <c r="A28" s="9">
        <v>20</v>
      </c>
      <c r="E28" s="9"/>
      <c r="F28" s="9"/>
      <c r="H28" s="9"/>
      <c r="I28" s="9"/>
      <c r="J28" s="9"/>
      <c r="K28" s="9"/>
    </row>
    <row r="29" spans="1:11" ht="15">
      <c r="A29" s="9">
        <v>21</v>
      </c>
      <c r="B29" s="23" t="s">
        <v>33</v>
      </c>
      <c r="C29" s="23"/>
      <c r="D29" s="23"/>
      <c r="E29" s="9"/>
      <c r="F29" s="9"/>
      <c r="H29" s="9"/>
      <c r="I29" s="9"/>
      <c r="J29" s="9"/>
      <c r="K29" s="9"/>
    </row>
    <row r="30" spans="1:11" ht="15">
      <c r="A30" s="9">
        <v>22</v>
      </c>
      <c r="B30" s="23"/>
      <c r="C30" s="23" t="s">
        <v>34</v>
      </c>
      <c r="D30" s="23"/>
      <c r="E30" s="9"/>
      <c r="F30" s="9"/>
      <c r="H30" s="9"/>
      <c r="I30" s="9"/>
      <c r="J30" s="9"/>
      <c r="K30" s="9"/>
    </row>
    <row r="31" spans="1:12" ht="15">
      <c r="A31" s="9">
        <v>23</v>
      </c>
      <c r="B31" s="23"/>
      <c r="C31" s="23"/>
      <c r="D31" s="23" t="s">
        <v>35</v>
      </c>
      <c r="E31" s="9">
        <v>55777</v>
      </c>
      <c r="F31" s="9">
        <v>55376</v>
      </c>
      <c r="G31" s="24"/>
      <c r="H31" s="9">
        <v>55777</v>
      </c>
      <c r="I31" s="9">
        <v>55376</v>
      </c>
      <c r="J31" s="9"/>
      <c r="K31" s="9">
        <f aca="true" t="shared" si="5" ref="K31:L46">+H31-E31</f>
        <v>0</v>
      </c>
      <c r="L31" s="9">
        <f t="shared" si="5"/>
        <v>0</v>
      </c>
    </row>
    <row r="32" spans="1:12" ht="15">
      <c r="A32" s="9">
        <v>24</v>
      </c>
      <c r="B32" s="23"/>
      <c r="D32" s="23" t="s">
        <v>36</v>
      </c>
      <c r="E32" s="9">
        <v>-45937</v>
      </c>
      <c r="F32" s="9">
        <v>-45937</v>
      </c>
      <c r="G32" s="24"/>
      <c r="H32" s="9">
        <v>-45937</v>
      </c>
      <c r="I32" s="9">
        <v>-45937</v>
      </c>
      <c r="J32" s="9"/>
      <c r="K32" s="9">
        <f t="shared" si="5"/>
        <v>0</v>
      </c>
      <c r="L32" s="9">
        <f t="shared" si="5"/>
        <v>0</v>
      </c>
    </row>
    <row r="33" spans="1:12" ht="15">
      <c r="A33" s="9">
        <v>25</v>
      </c>
      <c r="B33" s="23"/>
      <c r="C33" s="23"/>
      <c r="D33" s="23" t="s">
        <v>37</v>
      </c>
      <c r="E33" s="9">
        <v>61584</v>
      </c>
      <c r="F33" s="9">
        <v>71519</v>
      </c>
      <c r="G33" s="24"/>
      <c r="H33" s="9">
        <v>61584</v>
      </c>
      <c r="I33" s="9">
        <v>71519</v>
      </c>
      <c r="J33" s="9"/>
      <c r="K33" s="9">
        <f t="shared" si="5"/>
        <v>0</v>
      </c>
      <c r="L33" s="9">
        <f t="shared" si="5"/>
        <v>0</v>
      </c>
    </row>
    <row r="34" spans="1:12" ht="15">
      <c r="A34" s="9">
        <v>26</v>
      </c>
      <c r="B34" s="15"/>
      <c r="D34" s="15" t="s">
        <v>38</v>
      </c>
      <c r="E34" s="9">
        <v>0</v>
      </c>
      <c r="F34" s="9">
        <v>0</v>
      </c>
      <c r="G34" s="24"/>
      <c r="H34" s="9">
        <v>0</v>
      </c>
      <c r="I34" s="9">
        <v>0</v>
      </c>
      <c r="J34" s="9"/>
      <c r="K34" s="9">
        <f t="shared" si="5"/>
        <v>0</v>
      </c>
      <c r="L34" s="9">
        <f t="shared" si="5"/>
        <v>0</v>
      </c>
    </row>
    <row r="35" spans="1:12" ht="15">
      <c r="A35" s="17">
        <v>27</v>
      </c>
      <c r="B35" s="18"/>
      <c r="C35" s="18"/>
      <c r="D35" s="18" t="s">
        <v>39</v>
      </c>
      <c r="E35" s="17">
        <v>9826.374364535337</v>
      </c>
      <c r="F35" s="17">
        <v>8862.537513691579</v>
      </c>
      <c r="G35" s="18"/>
      <c r="H35" s="17">
        <v>245707.46536453534</v>
      </c>
      <c r="I35" s="17">
        <v>236631.29851369152</v>
      </c>
      <c r="J35" s="17"/>
      <c r="K35" s="17">
        <f t="shared" si="5"/>
        <v>235881.09100000001</v>
      </c>
      <c r="L35" s="17">
        <f t="shared" si="5"/>
        <v>227768.76099999994</v>
      </c>
    </row>
    <row r="36" spans="1:12" ht="15">
      <c r="A36" s="9">
        <v>28</v>
      </c>
      <c r="B36" s="15"/>
      <c r="C36" s="23" t="s">
        <v>40</v>
      </c>
      <c r="D36" s="23"/>
      <c r="E36" s="9">
        <v>-13413.20948728</v>
      </c>
      <c r="F36" s="9">
        <v>-14083.12450228</v>
      </c>
      <c r="G36" s="24"/>
      <c r="H36" s="9">
        <v>-13413.20948728</v>
      </c>
      <c r="I36" s="9">
        <v>-14083.12450228</v>
      </c>
      <c r="J36" s="9"/>
      <c r="K36" s="9">
        <f t="shared" si="5"/>
        <v>0</v>
      </c>
      <c r="L36" s="9">
        <f t="shared" si="5"/>
        <v>0</v>
      </c>
    </row>
    <row r="37" spans="1:12" ht="15">
      <c r="A37" s="9">
        <v>29</v>
      </c>
      <c r="B37" s="23"/>
      <c r="C37" s="23" t="s">
        <v>41</v>
      </c>
      <c r="D37" s="23"/>
      <c r="E37" s="25">
        <v>-1917.81</v>
      </c>
      <c r="F37" s="25">
        <v>-2746.505</v>
      </c>
      <c r="H37" s="26">
        <v>-1917.81</v>
      </c>
      <c r="I37" s="26">
        <v>-2746.505</v>
      </c>
      <c r="J37" s="26"/>
      <c r="K37" s="9">
        <f t="shared" si="5"/>
        <v>0</v>
      </c>
      <c r="L37" s="9">
        <f t="shared" si="5"/>
        <v>0</v>
      </c>
    </row>
    <row r="38" spans="1:12" ht="15">
      <c r="A38" s="9">
        <v>30</v>
      </c>
      <c r="B38" s="23" t="s">
        <v>42</v>
      </c>
      <c r="C38" s="23"/>
      <c r="D38" s="23"/>
      <c r="E38" s="9">
        <f>SUM(E31:E37)</f>
        <v>65919.35487725533</v>
      </c>
      <c r="F38" s="9">
        <f>SUM(F31:F37)</f>
        <v>72990.90801141158</v>
      </c>
      <c r="H38" s="9">
        <v>301800.44587725535</v>
      </c>
      <c r="I38" s="9">
        <v>300759.6690114115</v>
      </c>
      <c r="J38" s="9"/>
      <c r="K38" s="9">
        <f t="shared" si="5"/>
        <v>235881.09100000001</v>
      </c>
      <c r="L38" s="9">
        <f t="shared" si="5"/>
        <v>227768.7609999999</v>
      </c>
    </row>
    <row r="39" spans="1:12" ht="15">
      <c r="A39" s="9">
        <v>31</v>
      </c>
      <c r="B39" s="10"/>
      <c r="C39" s="10"/>
      <c r="D39" s="10"/>
      <c r="E39" s="9"/>
      <c r="F39" s="9"/>
      <c r="H39" s="9"/>
      <c r="I39" s="9"/>
      <c r="J39" s="9"/>
      <c r="K39" s="9"/>
      <c r="L39" s="9"/>
    </row>
    <row r="40" spans="1:12" ht="15">
      <c r="A40" s="9">
        <v>32</v>
      </c>
      <c r="B40" s="10" t="s">
        <v>43</v>
      </c>
      <c r="C40" s="10"/>
      <c r="D40" s="10"/>
      <c r="E40" s="9">
        <f>E38+E27</f>
        <v>2174258.819475155</v>
      </c>
      <c r="F40" s="9">
        <f>F38+F27</f>
        <v>2393890.034709278</v>
      </c>
      <c r="H40" s="9">
        <v>2314246.9093140303</v>
      </c>
      <c r="I40" s="9">
        <v>2374327.7615051423</v>
      </c>
      <c r="J40" s="9"/>
      <c r="K40" s="9">
        <f t="shared" si="5"/>
        <v>139988.08983887546</v>
      </c>
      <c r="L40" s="9">
        <f t="shared" si="5"/>
        <v>-19562.27320413571</v>
      </c>
    </row>
    <row r="41" spans="1:12" ht="15">
      <c r="A41" s="9">
        <v>33</v>
      </c>
      <c r="B41" s="10"/>
      <c r="C41" s="10"/>
      <c r="D41" s="10"/>
      <c r="E41" s="9"/>
      <c r="F41" s="9"/>
      <c r="H41" s="9"/>
      <c r="I41" s="9"/>
      <c r="J41" s="9"/>
      <c r="K41" s="9"/>
      <c r="L41" s="9"/>
    </row>
    <row r="42" spans="1:13" ht="15">
      <c r="A42" s="17">
        <v>34</v>
      </c>
      <c r="B42" s="27" t="s">
        <v>44</v>
      </c>
      <c r="C42" s="27"/>
      <c r="D42" s="27"/>
      <c r="E42" s="17">
        <f>E58</f>
        <v>196669.80401929014</v>
      </c>
      <c r="F42" s="17">
        <f>F58</f>
        <v>70967.82936946722</v>
      </c>
      <c r="G42" s="18"/>
      <c r="H42" s="17">
        <v>56681.7141804148</v>
      </c>
      <c r="I42" s="17">
        <v>90530.10257360263</v>
      </c>
      <c r="J42" s="17"/>
      <c r="K42" s="17">
        <f t="shared" si="5"/>
        <v>-139988.08983887534</v>
      </c>
      <c r="L42" s="17">
        <f t="shared" si="5"/>
        <v>19562.273204135417</v>
      </c>
      <c r="M42" s="11"/>
    </row>
    <row r="43" spans="1:12" ht="15">
      <c r="A43" s="9">
        <v>35</v>
      </c>
      <c r="B43" s="10" t="s">
        <v>45</v>
      </c>
      <c r="C43" s="10"/>
      <c r="D43" s="10"/>
      <c r="E43" s="26">
        <v>40000</v>
      </c>
      <c r="F43" s="26">
        <v>40000</v>
      </c>
      <c r="H43" s="26">
        <v>40000</v>
      </c>
      <c r="I43" s="26">
        <v>40000</v>
      </c>
      <c r="J43" s="26"/>
      <c r="K43" s="9">
        <f t="shared" si="5"/>
        <v>0</v>
      </c>
      <c r="L43" s="9">
        <f t="shared" si="5"/>
        <v>0</v>
      </c>
    </row>
    <row r="44" spans="1:12" ht="15">
      <c r="A44" s="9">
        <v>36</v>
      </c>
      <c r="B44" s="10" t="s">
        <v>46</v>
      </c>
      <c r="C44" s="10"/>
      <c r="D44" s="10"/>
      <c r="E44" s="9">
        <f>E42+E43</f>
        <v>236669.80401929014</v>
      </c>
      <c r="F44" s="9">
        <f>F42+F43</f>
        <v>110967.82936946722</v>
      </c>
      <c r="H44" s="9">
        <v>96681.7141804148</v>
      </c>
      <c r="I44" s="9">
        <v>130530.10257360263</v>
      </c>
      <c r="J44" s="9"/>
      <c r="K44" s="9">
        <f t="shared" si="5"/>
        <v>-139988.08983887534</v>
      </c>
      <c r="L44" s="9">
        <f t="shared" si="5"/>
        <v>19562.273204135417</v>
      </c>
    </row>
    <row r="45" spans="1:12" ht="15">
      <c r="A45" s="9">
        <v>37</v>
      </c>
      <c r="B45" s="10"/>
      <c r="C45" s="10"/>
      <c r="D45" s="10"/>
      <c r="E45" s="9"/>
      <c r="F45" s="9"/>
      <c r="H45" s="9"/>
      <c r="I45" s="9"/>
      <c r="J45" s="9"/>
      <c r="K45" s="9"/>
      <c r="L45" s="9"/>
    </row>
    <row r="46" spans="1:12" ht="15">
      <c r="A46" s="9">
        <v>38</v>
      </c>
      <c r="B46" s="28" t="s">
        <v>47</v>
      </c>
      <c r="C46" s="10"/>
      <c r="D46" s="10"/>
      <c r="E46" s="29">
        <f>E44+E40</f>
        <v>2410928.623494445</v>
      </c>
      <c r="F46" s="29">
        <f>F44+F40</f>
        <v>2504857.8640787452</v>
      </c>
      <c r="H46" s="29">
        <v>2410928.6234944453</v>
      </c>
      <c r="I46" s="29">
        <v>2504857.864078745</v>
      </c>
      <c r="J46" s="29"/>
      <c r="K46" s="9">
        <f t="shared" si="5"/>
        <v>0</v>
      </c>
      <c r="L46" s="9">
        <f t="shared" si="5"/>
        <v>0</v>
      </c>
    </row>
    <row r="47" spans="5:6" ht="15">
      <c r="E47" s="9"/>
      <c r="F47" s="9"/>
    </row>
    <row r="48" spans="1:6" ht="15">
      <c r="A48" s="12" t="s">
        <v>48</v>
      </c>
      <c r="B48" s="2" t="s">
        <v>49</v>
      </c>
      <c r="E48" s="10"/>
      <c r="F48" s="10"/>
    </row>
    <row r="49" spans="1:6" ht="15">
      <c r="A49" s="12"/>
      <c r="E49" s="10"/>
      <c r="F49" s="10"/>
    </row>
    <row r="51" spans="1:6" ht="15">
      <c r="A51" s="30"/>
      <c r="B51" s="7"/>
      <c r="C51" s="7"/>
      <c r="D51" s="7"/>
      <c r="E51" s="7"/>
      <c r="F51" s="7"/>
    </row>
    <row r="52" spans="1:12" ht="15">
      <c r="A52" s="1" t="s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2" customHeight="1">
      <c r="B54" s="10"/>
      <c r="C54" s="10"/>
      <c r="D54" s="10"/>
      <c r="E54" s="5" t="s">
        <v>1</v>
      </c>
      <c r="F54" s="5"/>
      <c r="G54" s="31"/>
      <c r="H54" s="1" t="s">
        <v>2</v>
      </c>
      <c r="I54" s="1"/>
      <c r="J54" s="6"/>
      <c r="K54" s="1" t="s">
        <v>3</v>
      </c>
      <c r="L54" s="1"/>
    </row>
    <row r="55" spans="2:12" ht="15">
      <c r="B55" s="10"/>
      <c r="C55" s="10"/>
      <c r="D55" s="10"/>
      <c r="E55" s="8" t="s">
        <v>4</v>
      </c>
      <c r="F55" s="8" t="s">
        <v>5</v>
      </c>
      <c r="G55" s="31"/>
      <c r="H55" s="6" t="s">
        <v>6</v>
      </c>
      <c r="I55" s="6" t="s">
        <v>7</v>
      </c>
      <c r="J55" s="6"/>
      <c r="K55" s="8" t="s">
        <v>8</v>
      </c>
      <c r="L55" s="8" t="s">
        <v>9</v>
      </c>
    </row>
    <row r="56" spans="2:12" ht="15">
      <c r="B56" s="10"/>
      <c r="C56" s="10"/>
      <c r="D56" s="7" t="s">
        <v>10</v>
      </c>
      <c r="E56" s="6">
        <v>2020</v>
      </c>
      <c r="F56" s="6">
        <v>2021</v>
      </c>
      <c r="G56" s="31"/>
      <c r="H56" s="31">
        <v>2020</v>
      </c>
      <c r="I56" s="31">
        <v>2021</v>
      </c>
      <c r="J56" s="31"/>
      <c r="K56" s="6">
        <v>2020</v>
      </c>
      <c r="L56" s="6">
        <f aca="true" t="shared" si="6" ref="L56">+K56+1</f>
        <v>2021</v>
      </c>
    </row>
    <row r="57" spans="1:6" ht="15">
      <c r="A57" s="9">
        <v>1</v>
      </c>
      <c r="B57" s="10" t="s">
        <v>51</v>
      </c>
      <c r="C57" s="10"/>
      <c r="D57" s="10"/>
      <c r="E57" s="10"/>
      <c r="F57" s="10"/>
    </row>
    <row r="58" spans="1:12" ht="15">
      <c r="A58" s="17">
        <v>2</v>
      </c>
      <c r="B58" s="27"/>
      <c r="C58" s="27" t="s">
        <v>52</v>
      </c>
      <c r="D58" s="27"/>
      <c r="E58" s="17">
        <f>IF(SUM(E60:E66)+E74+E84&gt;0,0,-(SUM(E60:E66)+E74+E84))</f>
        <v>196669.80401929014</v>
      </c>
      <c r="F58" s="17">
        <f aca="true" t="shared" si="7" ref="F58">IF(SUM(F60:F66)+F74+F84&gt;0,0,-(SUM(F60:F66)+F74+F84))</f>
        <v>70967.82936946722</v>
      </c>
      <c r="G58" s="17"/>
      <c r="H58" s="17">
        <v>56681.7141804148</v>
      </c>
      <c r="I58" s="17">
        <v>90530.10257360263</v>
      </c>
      <c r="J58" s="17"/>
      <c r="K58" s="17">
        <f aca="true" t="shared" si="8" ref="K58:L58">+H58-E58</f>
        <v>-139988.08983887534</v>
      </c>
      <c r="L58" s="17">
        <f t="shared" si="8"/>
        <v>19562.273204135417</v>
      </c>
    </row>
    <row r="59" spans="1:11" ht="15">
      <c r="A59" s="9">
        <v>3</v>
      </c>
      <c r="B59" s="10"/>
      <c r="C59" s="10" t="s">
        <v>53</v>
      </c>
      <c r="D59" s="10"/>
      <c r="E59" s="9"/>
      <c r="F59" s="9"/>
      <c r="G59" s="9"/>
      <c r="H59" s="9"/>
      <c r="I59" s="9"/>
      <c r="J59" s="9"/>
      <c r="K59" s="9"/>
    </row>
    <row r="60" spans="1:12" ht="15">
      <c r="A60" s="9">
        <v>4</v>
      </c>
      <c r="B60" s="10"/>
      <c r="C60" s="10"/>
      <c r="D60" s="10" t="s">
        <v>39</v>
      </c>
      <c r="E60" s="9">
        <f>+E35</f>
        <v>9826.374364535337</v>
      </c>
      <c r="F60" s="9">
        <f>+F35</f>
        <v>8862.537513691579</v>
      </c>
      <c r="G60" s="9"/>
      <c r="H60" s="9">
        <v>9826.374364535337</v>
      </c>
      <c r="I60" s="9">
        <v>8862.537513691579</v>
      </c>
      <c r="J60" s="9"/>
      <c r="K60" s="9">
        <f aca="true" t="shared" si="9" ref="K60:L67">+H60-E60</f>
        <v>0</v>
      </c>
      <c r="L60" s="9">
        <f t="shared" si="9"/>
        <v>0</v>
      </c>
    </row>
    <row r="61" spans="1:12" ht="15">
      <c r="A61" s="17">
        <v>5</v>
      </c>
      <c r="B61" s="27"/>
      <c r="C61" s="27"/>
      <c r="D61" s="27" t="s">
        <v>54</v>
      </c>
      <c r="E61" s="17">
        <f>E26+E25</f>
        <v>225871.82161617454</v>
      </c>
      <c r="F61" s="17">
        <f>F26+F25</f>
        <v>230024.6331168412</v>
      </c>
      <c r="G61" s="17"/>
      <c r="H61" s="17">
        <v>465735.82045504986</v>
      </c>
      <c r="I61" s="17">
        <v>474160.45991270576</v>
      </c>
      <c r="J61" s="17"/>
      <c r="K61" s="17">
        <f t="shared" si="9"/>
        <v>239863.99883887533</v>
      </c>
      <c r="L61" s="17">
        <f t="shared" si="9"/>
        <v>244135.82679586456</v>
      </c>
    </row>
    <row r="62" spans="1:12" s="15" customFormat="1" ht="15">
      <c r="A62" s="9">
        <v>6</v>
      </c>
      <c r="B62" s="23"/>
      <c r="C62" s="23"/>
      <c r="D62" s="23" t="s">
        <v>55</v>
      </c>
      <c r="E62" s="14">
        <v>0</v>
      </c>
      <c r="F62" s="14">
        <v>0</v>
      </c>
      <c r="G62" s="14"/>
      <c r="H62" s="14">
        <v>0</v>
      </c>
      <c r="I62" s="14">
        <v>0</v>
      </c>
      <c r="J62" s="14"/>
      <c r="K62" s="9">
        <f t="shared" si="9"/>
        <v>0</v>
      </c>
      <c r="L62" s="9">
        <f t="shared" si="9"/>
        <v>0</v>
      </c>
    </row>
    <row r="63" spans="1:12" s="15" customFormat="1" ht="15">
      <c r="A63" s="9">
        <v>7</v>
      </c>
      <c r="B63" s="23"/>
      <c r="C63" s="23"/>
      <c r="D63" s="23" t="s">
        <v>56</v>
      </c>
      <c r="E63" s="14">
        <v>16590</v>
      </c>
      <c r="F63" s="14">
        <v>0</v>
      </c>
      <c r="G63" s="14"/>
      <c r="H63" s="14">
        <v>16590</v>
      </c>
      <c r="I63" s="14">
        <v>0</v>
      </c>
      <c r="J63" s="14"/>
      <c r="K63" s="9">
        <f t="shared" si="9"/>
        <v>0</v>
      </c>
      <c r="L63" s="9">
        <f t="shared" si="9"/>
        <v>0</v>
      </c>
    </row>
    <row r="64" spans="1:12" s="15" customFormat="1" ht="15">
      <c r="A64" s="9">
        <v>8</v>
      </c>
      <c r="B64" s="23"/>
      <c r="C64" s="23"/>
      <c r="D64" s="23" t="s">
        <v>38</v>
      </c>
      <c r="E64" s="14">
        <v>0</v>
      </c>
      <c r="F64" s="14">
        <v>0</v>
      </c>
      <c r="G64" s="14"/>
      <c r="H64" s="14">
        <v>0</v>
      </c>
      <c r="I64" s="14">
        <v>0</v>
      </c>
      <c r="J64" s="14"/>
      <c r="K64" s="9">
        <f t="shared" si="9"/>
        <v>0</v>
      </c>
      <c r="L64" s="9">
        <f t="shared" si="9"/>
        <v>0</v>
      </c>
    </row>
    <row r="65" spans="1:12" s="15" customFormat="1" ht="15">
      <c r="A65" s="9">
        <v>9</v>
      </c>
      <c r="B65" s="23"/>
      <c r="C65" s="23"/>
      <c r="D65" s="23" t="s">
        <v>36</v>
      </c>
      <c r="E65" s="14">
        <f>E32</f>
        <v>-45937</v>
      </c>
      <c r="F65" s="14">
        <f>F32</f>
        <v>-45937</v>
      </c>
      <c r="G65" s="14"/>
      <c r="H65" s="14">
        <v>-45937</v>
      </c>
      <c r="I65" s="14">
        <v>-45937</v>
      </c>
      <c r="J65" s="14"/>
      <c r="K65" s="9">
        <f t="shared" si="9"/>
        <v>0</v>
      </c>
      <c r="L65" s="9">
        <f t="shared" si="9"/>
        <v>0</v>
      </c>
    </row>
    <row r="66" spans="1:12" s="15" customFormat="1" ht="15">
      <c r="A66" s="9">
        <v>10</v>
      </c>
      <c r="B66" s="23"/>
      <c r="D66" s="23" t="s">
        <v>57</v>
      </c>
      <c r="E66" s="32">
        <v>-30600</v>
      </c>
      <c r="F66" s="32">
        <v>-30600</v>
      </c>
      <c r="G66" s="14"/>
      <c r="H66" s="32">
        <v>-30600</v>
      </c>
      <c r="I66" s="32">
        <v>-30600</v>
      </c>
      <c r="J66" s="32"/>
      <c r="K66" s="9">
        <f t="shared" si="9"/>
        <v>0</v>
      </c>
      <c r="L66" s="9">
        <f t="shared" si="9"/>
        <v>0</v>
      </c>
    </row>
    <row r="67" spans="1:12" s="15" customFormat="1" ht="15">
      <c r="A67" s="9">
        <v>11</v>
      </c>
      <c r="B67" s="23" t="s">
        <v>58</v>
      </c>
      <c r="C67" s="23"/>
      <c r="D67" s="23"/>
      <c r="E67" s="33">
        <f>SUM(E58:E66)</f>
        <v>372421</v>
      </c>
      <c r="F67" s="33">
        <f aca="true" t="shared" si="10" ref="F67">SUM(F58:F66)</f>
        <v>233318</v>
      </c>
      <c r="G67" s="14"/>
      <c r="H67" s="14">
        <v>472296.909</v>
      </c>
      <c r="I67" s="14">
        <v>497016.1</v>
      </c>
      <c r="J67" s="14"/>
      <c r="K67" s="9">
        <f t="shared" si="9"/>
        <v>99875.90899999999</v>
      </c>
      <c r="L67" s="9">
        <f t="shared" si="9"/>
        <v>263698.1</v>
      </c>
    </row>
    <row r="68" spans="1:11" s="15" customFormat="1" ht="15">
      <c r="A68" s="9">
        <v>12</v>
      </c>
      <c r="B68" s="23"/>
      <c r="C68" s="23"/>
      <c r="D68" s="23"/>
      <c r="E68" s="14"/>
      <c r="F68" s="14"/>
      <c r="G68" s="14"/>
      <c r="H68" s="14"/>
      <c r="I68" s="14"/>
      <c r="J68" s="14"/>
      <c r="K68" s="14"/>
    </row>
    <row r="69" spans="1:11" s="15" customFormat="1" ht="15">
      <c r="A69" s="9">
        <v>13</v>
      </c>
      <c r="B69" s="23" t="s">
        <v>59</v>
      </c>
      <c r="C69" s="23"/>
      <c r="D69" s="23"/>
      <c r="E69" s="14"/>
      <c r="F69" s="14"/>
      <c r="G69" s="14"/>
      <c r="H69" s="14"/>
      <c r="I69" s="14"/>
      <c r="J69" s="14"/>
      <c r="K69" s="14"/>
    </row>
    <row r="70" spans="1:11" s="15" customFormat="1" ht="15">
      <c r="A70" s="9">
        <v>14</v>
      </c>
      <c r="B70" s="23"/>
      <c r="C70" s="23" t="s">
        <v>60</v>
      </c>
      <c r="D70" s="23"/>
      <c r="E70" s="14"/>
      <c r="F70" s="14"/>
      <c r="G70" s="14"/>
      <c r="H70" s="14"/>
      <c r="I70" s="14"/>
      <c r="J70" s="14"/>
      <c r="K70" s="14"/>
    </row>
    <row r="71" spans="1:12" s="15" customFormat="1" ht="15">
      <c r="A71" s="9">
        <v>15</v>
      </c>
      <c r="B71" s="23"/>
      <c r="C71" s="23"/>
      <c r="D71" s="23" t="s">
        <v>61</v>
      </c>
      <c r="E71" s="14">
        <v>-293470</v>
      </c>
      <c r="F71" s="14">
        <v>-316349</v>
      </c>
      <c r="G71" s="14"/>
      <c r="H71" s="14">
        <v>-293470</v>
      </c>
      <c r="I71" s="14">
        <v>-316349</v>
      </c>
      <c r="J71" s="14"/>
      <c r="K71" s="9">
        <f aca="true" t="shared" si="11" ref="K71:L74">+H71-E71</f>
        <v>0</v>
      </c>
      <c r="L71" s="9">
        <f t="shared" si="11"/>
        <v>0</v>
      </c>
    </row>
    <row r="72" spans="1:12" s="15" customFormat="1" ht="15">
      <c r="A72" s="9">
        <v>16</v>
      </c>
      <c r="B72" s="23"/>
      <c r="C72" s="23"/>
      <c r="D72" s="23" t="s">
        <v>62</v>
      </c>
      <c r="E72" s="14"/>
      <c r="F72" s="14"/>
      <c r="G72" s="14"/>
      <c r="H72" s="14"/>
      <c r="I72" s="14"/>
      <c r="J72" s="14"/>
      <c r="K72" s="9">
        <f t="shared" si="11"/>
        <v>0</v>
      </c>
      <c r="L72" s="9">
        <f t="shared" si="11"/>
        <v>0</v>
      </c>
    </row>
    <row r="73" spans="1:12" s="15" customFormat="1" ht="15">
      <c r="A73" s="9">
        <v>17</v>
      </c>
      <c r="B73" s="23"/>
      <c r="C73" s="23"/>
      <c r="D73" s="23" t="s">
        <v>63</v>
      </c>
      <c r="E73" s="32">
        <v>-47266</v>
      </c>
      <c r="F73" s="32">
        <v>-47266</v>
      </c>
      <c r="G73" s="14"/>
      <c r="H73" s="32">
        <v>-47266</v>
      </c>
      <c r="I73" s="32">
        <v>-47266</v>
      </c>
      <c r="J73" s="32"/>
      <c r="K73" s="9">
        <f t="shared" si="11"/>
        <v>0</v>
      </c>
      <c r="L73" s="9">
        <f t="shared" si="11"/>
        <v>0</v>
      </c>
    </row>
    <row r="74" spans="1:12" s="15" customFormat="1" ht="15">
      <c r="A74" s="9">
        <v>18</v>
      </c>
      <c r="B74" s="23" t="s">
        <v>64</v>
      </c>
      <c r="C74" s="23"/>
      <c r="D74" s="23"/>
      <c r="E74" s="14">
        <v>-340736</v>
      </c>
      <c r="F74" s="14">
        <v>-363615</v>
      </c>
      <c r="G74" s="14"/>
      <c r="H74" s="14">
        <v>-340736</v>
      </c>
      <c r="I74" s="14">
        <v>-363615</v>
      </c>
      <c r="J74" s="14"/>
      <c r="K74" s="9">
        <f t="shared" si="11"/>
        <v>0</v>
      </c>
      <c r="L74" s="9">
        <f t="shared" si="11"/>
        <v>0</v>
      </c>
    </row>
    <row r="75" spans="1:11" s="15" customFormat="1" ht="15">
      <c r="A75" s="9">
        <v>19</v>
      </c>
      <c r="B75" s="23"/>
      <c r="C75" s="23"/>
      <c r="D75" s="23"/>
      <c r="E75" s="14"/>
      <c r="F75" s="14"/>
      <c r="G75" s="14"/>
      <c r="H75" s="14"/>
      <c r="I75" s="14"/>
      <c r="J75" s="14"/>
      <c r="K75" s="14"/>
    </row>
    <row r="76" spans="1:11" s="15" customFormat="1" ht="15">
      <c r="A76" s="9">
        <v>20</v>
      </c>
      <c r="B76" s="23" t="s">
        <v>65</v>
      </c>
      <c r="C76" s="23"/>
      <c r="D76" s="23"/>
      <c r="E76" s="14"/>
      <c r="F76" s="14"/>
      <c r="G76" s="14"/>
      <c r="H76" s="14"/>
      <c r="I76" s="14"/>
      <c r="J76" s="14"/>
      <c r="K76" s="14"/>
    </row>
    <row r="77" spans="1:12" s="15" customFormat="1" ht="15">
      <c r="A77" s="9">
        <v>21</v>
      </c>
      <c r="C77" s="23" t="s">
        <v>66</v>
      </c>
      <c r="D77" s="23"/>
      <c r="E77" s="14">
        <v>226940</v>
      </c>
      <c r="F77" s="14">
        <v>327479</v>
      </c>
      <c r="G77" s="14"/>
      <c r="H77" s="14">
        <v>226940</v>
      </c>
      <c r="I77" s="14">
        <v>327479</v>
      </c>
      <c r="J77" s="14"/>
      <c r="K77" s="9">
        <f aca="true" t="shared" si="12" ref="K77:L84">+H77-E77</f>
        <v>0</v>
      </c>
      <c r="L77" s="9">
        <f t="shared" si="12"/>
        <v>0</v>
      </c>
    </row>
    <row r="78" spans="1:12" s="15" customFormat="1" ht="15">
      <c r="A78" s="9">
        <v>22</v>
      </c>
      <c r="C78" s="23" t="s">
        <v>67</v>
      </c>
      <c r="D78" s="23"/>
      <c r="E78" s="14">
        <v>-139100</v>
      </c>
      <c r="F78" s="14">
        <v>-218571</v>
      </c>
      <c r="G78" s="14"/>
      <c r="H78" s="14">
        <v>-139100</v>
      </c>
      <c r="I78" s="14">
        <v>-218571</v>
      </c>
      <c r="J78" s="14"/>
      <c r="K78" s="9">
        <f t="shared" si="12"/>
        <v>0</v>
      </c>
      <c r="L78" s="9">
        <f t="shared" si="12"/>
        <v>0</v>
      </c>
    </row>
    <row r="79" spans="1:12" s="15" customFormat="1" ht="15">
      <c r="A79" s="9">
        <v>23</v>
      </c>
      <c r="C79" s="23" t="s">
        <v>68</v>
      </c>
      <c r="D79" s="23"/>
      <c r="E79" s="14">
        <v>31796</v>
      </c>
      <c r="F79" s="14">
        <v>36136</v>
      </c>
      <c r="G79" s="14"/>
      <c r="H79" s="14">
        <v>31796</v>
      </c>
      <c r="I79" s="14">
        <v>36136</v>
      </c>
      <c r="J79" s="14"/>
      <c r="K79" s="9">
        <f t="shared" si="12"/>
        <v>0</v>
      </c>
      <c r="L79" s="9">
        <f t="shared" si="12"/>
        <v>0</v>
      </c>
    </row>
    <row r="80" spans="1:12" s="15" customFormat="1" ht="15">
      <c r="A80" s="9">
        <v>24</v>
      </c>
      <c r="C80" s="23" t="s">
        <v>69</v>
      </c>
      <c r="D80" s="23"/>
      <c r="E80" s="14">
        <v>-40002</v>
      </c>
      <c r="F80" s="14">
        <v>0</v>
      </c>
      <c r="G80" s="14"/>
      <c r="H80" s="14">
        <v>-40002</v>
      </c>
      <c r="I80" s="14">
        <v>0</v>
      </c>
      <c r="J80" s="14"/>
      <c r="K80" s="9">
        <f t="shared" si="12"/>
        <v>0</v>
      </c>
      <c r="L80" s="9">
        <f t="shared" si="12"/>
        <v>0</v>
      </c>
    </row>
    <row r="81" spans="1:12" s="15" customFormat="1" ht="15">
      <c r="A81" s="17">
        <v>25</v>
      </c>
      <c r="B81" s="18"/>
      <c r="C81" s="27" t="s">
        <v>70</v>
      </c>
      <c r="D81" s="27"/>
      <c r="E81" s="17">
        <v>-169000</v>
      </c>
      <c r="F81" s="17">
        <v>0</v>
      </c>
      <c r="G81" s="17"/>
      <c r="H81" s="17">
        <v>-268875.909</v>
      </c>
      <c r="I81" s="17">
        <v>-263698.1</v>
      </c>
      <c r="J81" s="17"/>
      <c r="K81" s="17">
        <f t="shared" si="12"/>
        <v>-99875.90899999999</v>
      </c>
      <c r="L81" s="17">
        <f t="shared" si="12"/>
        <v>-263698.1</v>
      </c>
    </row>
    <row r="82" spans="1:12" s="15" customFormat="1" ht="15">
      <c r="A82" s="9">
        <v>26</v>
      </c>
      <c r="C82" s="23" t="s">
        <v>71</v>
      </c>
      <c r="D82" s="23"/>
      <c r="E82" s="14">
        <v>82000</v>
      </c>
      <c r="F82" s="14">
        <v>0</v>
      </c>
      <c r="G82" s="14"/>
      <c r="H82" s="14">
        <v>82000</v>
      </c>
      <c r="I82" s="14">
        <v>0</v>
      </c>
      <c r="J82" s="14"/>
      <c r="K82" s="9">
        <f t="shared" si="12"/>
        <v>0</v>
      </c>
      <c r="L82" s="9">
        <f t="shared" si="12"/>
        <v>0</v>
      </c>
    </row>
    <row r="83" spans="1:12" ht="15">
      <c r="A83" s="9">
        <v>27</v>
      </c>
      <c r="C83" s="10" t="s">
        <v>72</v>
      </c>
      <c r="D83" s="10"/>
      <c r="E83" s="26">
        <v>-24319</v>
      </c>
      <c r="F83" s="26">
        <v>-14747</v>
      </c>
      <c r="G83" s="9"/>
      <c r="H83" s="26">
        <v>-24319</v>
      </c>
      <c r="I83" s="26">
        <v>-14747</v>
      </c>
      <c r="J83" s="26"/>
      <c r="K83" s="9">
        <f t="shared" si="12"/>
        <v>0</v>
      </c>
      <c r="L83" s="9">
        <f t="shared" si="12"/>
        <v>0</v>
      </c>
    </row>
    <row r="84" spans="1:12" ht="15">
      <c r="A84" s="9">
        <v>28</v>
      </c>
      <c r="B84" s="10" t="s">
        <v>73</v>
      </c>
      <c r="C84" s="10"/>
      <c r="D84" s="10"/>
      <c r="E84" s="9">
        <v>-31685</v>
      </c>
      <c r="F84" s="9">
        <v>130297</v>
      </c>
      <c r="G84" s="9"/>
      <c r="H84" s="9">
        <v>-131560.90899999999</v>
      </c>
      <c r="I84" s="9">
        <v>-133401.09999999998</v>
      </c>
      <c r="J84" s="9"/>
      <c r="K84" s="9">
        <f t="shared" si="12"/>
        <v>-99875.90899999999</v>
      </c>
      <c r="L84" s="9">
        <f t="shared" si="12"/>
        <v>-263698.1</v>
      </c>
    </row>
    <row r="85" spans="1:11" ht="15">
      <c r="A85" s="9">
        <v>29</v>
      </c>
      <c r="B85" s="10"/>
      <c r="C85" s="10"/>
      <c r="D85" s="10"/>
      <c r="E85" s="9"/>
      <c r="F85" s="9"/>
      <c r="G85" s="9"/>
      <c r="H85" s="9"/>
      <c r="I85" s="9"/>
      <c r="J85" s="9"/>
      <c r="K85" s="9"/>
    </row>
    <row r="86" spans="1:12" ht="15">
      <c r="A86" s="9">
        <v>30</v>
      </c>
      <c r="B86" s="10" t="s">
        <v>74</v>
      </c>
      <c r="C86" s="10"/>
      <c r="D86" s="10"/>
      <c r="E86" s="9">
        <f>E67+E74+E84</f>
        <v>0</v>
      </c>
      <c r="F86" s="9">
        <f>F67+F74+F84</f>
        <v>0</v>
      </c>
      <c r="G86" s="9"/>
      <c r="H86" s="9">
        <f>H67+H74+H84</f>
        <v>0</v>
      </c>
      <c r="I86" s="9">
        <f>I67+I74+I84</f>
        <v>0</v>
      </c>
      <c r="J86" s="9"/>
      <c r="K86" s="9">
        <f aca="true" t="shared" si="13" ref="K86:L86">+H86-E86</f>
        <v>0</v>
      </c>
      <c r="L86" s="9">
        <f t="shared" si="13"/>
        <v>0</v>
      </c>
    </row>
    <row r="87" spans="1:11" ht="15">
      <c r="A87" s="9">
        <v>31</v>
      </c>
      <c r="B87" s="10"/>
      <c r="C87" s="10"/>
      <c r="D87" s="10"/>
      <c r="E87" s="9"/>
      <c r="F87" s="9"/>
      <c r="G87" s="9"/>
      <c r="H87" s="9"/>
      <c r="I87" s="9"/>
      <c r="J87" s="9"/>
      <c r="K87" s="9"/>
    </row>
    <row r="88" spans="1:12" ht="15">
      <c r="A88" s="9">
        <v>32</v>
      </c>
      <c r="B88" s="10" t="s">
        <v>45</v>
      </c>
      <c r="C88" s="10"/>
      <c r="D88" s="10"/>
      <c r="E88" s="9">
        <f>E43</f>
        <v>40000</v>
      </c>
      <c r="F88" s="9">
        <f>F43</f>
        <v>40000</v>
      </c>
      <c r="G88" s="9"/>
      <c r="H88" s="9">
        <v>40000</v>
      </c>
      <c r="I88" s="9">
        <v>40000</v>
      </c>
      <c r="J88" s="9"/>
      <c r="K88" s="9">
        <f aca="true" t="shared" si="14" ref="K88:L88">+H88-E88</f>
        <v>0</v>
      </c>
      <c r="L88" s="9">
        <f t="shared" si="14"/>
        <v>0</v>
      </c>
    </row>
    <row r="89" spans="1:11" ht="15">
      <c r="A89" s="9">
        <v>33</v>
      </c>
      <c r="B89" s="10"/>
      <c r="C89" s="10"/>
      <c r="D89" s="10"/>
      <c r="E89" s="9"/>
      <c r="F89" s="9"/>
      <c r="G89" s="9"/>
      <c r="H89" s="9"/>
      <c r="I89" s="9"/>
      <c r="J89" s="9"/>
      <c r="K89" s="9"/>
    </row>
    <row r="90" spans="1:12" ht="15">
      <c r="A90" s="9">
        <v>34</v>
      </c>
      <c r="B90" s="10" t="s">
        <v>75</v>
      </c>
      <c r="C90" s="10"/>
      <c r="D90" s="10"/>
      <c r="E90" s="9">
        <f>E86+E88</f>
        <v>40000</v>
      </c>
      <c r="F90" s="9">
        <f>F86+F88</f>
        <v>40000</v>
      </c>
      <c r="G90" s="9"/>
      <c r="H90" s="9">
        <v>40000</v>
      </c>
      <c r="I90" s="9">
        <v>40000</v>
      </c>
      <c r="J90" s="9"/>
      <c r="K90" s="9">
        <f aca="true" t="shared" si="15" ref="K90:L90">+H90-E90</f>
        <v>0</v>
      </c>
      <c r="L90" s="9">
        <f t="shared" si="15"/>
        <v>0</v>
      </c>
    </row>
    <row r="91" spans="3:6" ht="15">
      <c r="C91" s="10"/>
      <c r="D91" s="10"/>
      <c r="E91" s="10"/>
      <c r="F91" s="10"/>
    </row>
    <row r="92" spans="1:6" ht="15">
      <c r="A92" s="12" t="s">
        <v>76</v>
      </c>
      <c r="B92" s="2" t="s">
        <v>77</v>
      </c>
      <c r="C92" s="10"/>
      <c r="D92" s="10"/>
      <c r="E92" s="10"/>
      <c r="F92" s="10"/>
    </row>
    <row r="93" spans="2:6" ht="15">
      <c r="B93" s="10" t="s">
        <v>78</v>
      </c>
      <c r="C93" s="10"/>
      <c r="D93" s="10"/>
      <c r="E93" s="10"/>
      <c r="F93" s="10"/>
    </row>
    <row r="94" spans="2:6" ht="15">
      <c r="B94" s="10"/>
      <c r="C94" s="10"/>
      <c r="D94" s="10"/>
      <c r="E94" s="10"/>
      <c r="F94" s="10"/>
    </row>
    <row r="95" spans="2:6" ht="15">
      <c r="B95" s="10"/>
      <c r="C95" s="10"/>
      <c r="D95" s="10"/>
      <c r="E95" s="10"/>
      <c r="F95" s="10"/>
    </row>
    <row r="96" spans="2:6" ht="15">
      <c r="B96" s="10"/>
      <c r="C96" s="10"/>
      <c r="D96" s="10"/>
      <c r="E96" s="10"/>
      <c r="F96" s="10"/>
    </row>
    <row r="97" spans="1:12" ht="15">
      <c r="A97" s="5" t="s">
        <v>79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5:12" ht="15">
      <c r="E99" s="5" t="s">
        <v>1</v>
      </c>
      <c r="F99" s="5"/>
      <c r="G99" s="31"/>
      <c r="H99" s="1" t="s">
        <v>2</v>
      </c>
      <c r="I99" s="1"/>
      <c r="J99" s="6"/>
      <c r="K99" s="1" t="s">
        <v>3</v>
      </c>
      <c r="L99" s="1"/>
    </row>
    <row r="100" spans="5:12" ht="15">
      <c r="E100" s="8" t="s">
        <v>4</v>
      </c>
      <c r="F100" s="8" t="s">
        <v>5</v>
      </c>
      <c r="G100" s="31"/>
      <c r="H100" s="6" t="s">
        <v>6</v>
      </c>
      <c r="I100" s="6" t="s">
        <v>7</v>
      </c>
      <c r="J100" s="6"/>
      <c r="K100" s="8" t="s">
        <v>8</v>
      </c>
      <c r="L100" s="8" t="s">
        <v>9</v>
      </c>
    </row>
    <row r="101" spans="5:12" ht="15">
      <c r="E101" s="6">
        <v>2020</v>
      </c>
      <c r="F101" s="6">
        <v>2021</v>
      </c>
      <c r="G101" s="31"/>
      <c r="H101" s="31">
        <v>2020</v>
      </c>
      <c r="I101" s="31">
        <v>2021</v>
      </c>
      <c r="J101" s="31"/>
      <c r="K101" s="6">
        <v>2020</v>
      </c>
      <c r="L101" s="6">
        <f aca="true" t="shared" si="16" ref="L101">+K101+1</f>
        <v>2021</v>
      </c>
    </row>
    <row r="102" spans="1:6" ht="15">
      <c r="A102" s="9">
        <v>1</v>
      </c>
      <c r="B102" s="2" t="s">
        <v>80</v>
      </c>
      <c r="E102" s="10"/>
      <c r="F102" s="10"/>
    </row>
    <row r="103" spans="1:12" ht="15">
      <c r="A103" s="9">
        <v>2</v>
      </c>
      <c r="C103" s="2" t="s">
        <v>39</v>
      </c>
      <c r="E103" s="9">
        <v>9826.374364535337</v>
      </c>
      <c r="F103" s="9">
        <v>8862.537513691579</v>
      </c>
      <c r="G103" s="9"/>
      <c r="H103" s="9">
        <v>9826.374364535337</v>
      </c>
      <c r="I103" s="9">
        <v>8862.537513691579</v>
      </c>
      <c r="J103" s="9"/>
      <c r="K103" s="9">
        <f aca="true" t="shared" si="17" ref="K103:L110">+H103-E103</f>
        <v>0</v>
      </c>
      <c r="L103" s="9">
        <f t="shared" si="17"/>
        <v>0</v>
      </c>
    </row>
    <row r="104" spans="1:12" s="15" customFormat="1" ht="15">
      <c r="A104" s="17">
        <v>3</v>
      </c>
      <c r="B104" s="18"/>
      <c r="C104" s="27" t="s">
        <v>54</v>
      </c>
      <c r="D104" s="27"/>
      <c r="E104" s="17">
        <v>225871.82161617454</v>
      </c>
      <c r="F104" s="17">
        <v>230024.6331168412</v>
      </c>
      <c r="G104" s="17"/>
      <c r="H104" s="17">
        <v>465735.82045504986</v>
      </c>
      <c r="I104" s="17">
        <v>474160.45991270576</v>
      </c>
      <c r="J104" s="17"/>
      <c r="K104" s="17">
        <f t="shared" si="17"/>
        <v>239863.99883887533</v>
      </c>
      <c r="L104" s="17">
        <f t="shared" si="17"/>
        <v>244135.82679586456</v>
      </c>
    </row>
    <row r="105" spans="1:12" ht="15">
      <c r="A105" s="9">
        <v>4</v>
      </c>
      <c r="C105" s="2" t="s">
        <v>55</v>
      </c>
      <c r="E105" s="9">
        <v>0</v>
      </c>
      <c r="F105" s="9">
        <v>0</v>
      </c>
      <c r="G105" s="9"/>
      <c r="H105" s="9">
        <v>0</v>
      </c>
      <c r="I105" s="9">
        <v>0</v>
      </c>
      <c r="J105" s="9"/>
      <c r="K105" s="9">
        <f t="shared" si="17"/>
        <v>0</v>
      </c>
      <c r="L105" s="9">
        <f t="shared" si="17"/>
        <v>0</v>
      </c>
    </row>
    <row r="106" spans="1:12" ht="15">
      <c r="A106" s="9">
        <v>5</v>
      </c>
      <c r="C106" s="2" t="s">
        <v>56</v>
      </c>
      <c r="E106" s="9">
        <v>16590</v>
      </c>
      <c r="F106" s="9">
        <v>0</v>
      </c>
      <c r="G106" s="9"/>
      <c r="H106" s="9">
        <v>16590</v>
      </c>
      <c r="I106" s="9">
        <v>0</v>
      </c>
      <c r="J106" s="9"/>
      <c r="K106" s="9">
        <f t="shared" si="17"/>
        <v>0</v>
      </c>
      <c r="L106" s="9">
        <f t="shared" si="17"/>
        <v>0</v>
      </c>
    </row>
    <row r="107" spans="1:12" ht="15">
      <c r="A107" s="9">
        <v>6</v>
      </c>
      <c r="C107" s="2" t="s">
        <v>38</v>
      </c>
      <c r="E107" s="9">
        <v>0</v>
      </c>
      <c r="F107" s="9">
        <v>0</v>
      </c>
      <c r="G107" s="9"/>
      <c r="H107" s="9">
        <v>0</v>
      </c>
      <c r="I107" s="9">
        <v>0</v>
      </c>
      <c r="J107" s="9"/>
      <c r="K107" s="9">
        <f t="shared" si="17"/>
        <v>0</v>
      </c>
      <c r="L107" s="9">
        <f t="shared" si="17"/>
        <v>0</v>
      </c>
    </row>
    <row r="108" spans="1:12" ht="15">
      <c r="A108" s="9">
        <v>7</v>
      </c>
      <c r="C108" s="2" t="s">
        <v>36</v>
      </c>
      <c r="E108" s="9">
        <v>-45937</v>
      </c>
      <c r="F108" s="9">
        <v>-45937</v>
      </c>
      <c r="G108" s="9"/>
      <c r="H108" s="9">
        <v>-45937</v>
      </c>
      <c r="I108" s="9">
        <v>-45937</v>
      </c>
      <c r="J108" s="9"/>
      <c r="K108" s="9">
        <f t="shared" si="17"/>
        <v>0</v>
      </c>
      <c r="L108" s="9">
        <f t="shared" si="17"/>
        <v>0</v>
      </c>
    </row>
    <row r="109" spans="1:12" ht="15">
      <c r="A109" s="9">
        <v>8</v>
      </c>
      <c r="C109" s="2" t="s">
        <v>57</v>
      </c>
      <c r="E109" s="26">
        <v>-30600</v>
      </c>
      <c r="F109" s="26">
        <v>-30600</v>
      </c>
      <c r="G109" s="9"/>
      <c r="H109" s="26">
        <v>-30600</v>
      </c>
      <c r="I109" s="26">
        <v>-30600</v>
      </c>
      <c r="J109" s="26"/>
      <c r="K109" s="9">
        <f t="shared" si="17"/>
        <v>0</v>
      </c>
      <c r="L109" s="9">
        <f t="shared" si="17"/>
        <v>0</v>
      </c>
    </row>
    <row r="110" spans="1:12" ht="15">
      <c r="A110" s="9">
        <v>9</v>
      </c>
      <c r="E110" s="9">
        <f>SUM(E103:E109)</f>
        <v>175751.19598070986</v>
      </c>
      <c r="F110" s="9">
        <f>SUM(F103:F109)</f>
        <v>162350.17063053278</v>
      </c>
      <c r="G110" s="9"/>
      <c r="H110" s="9">
        <f aca="true" t="shared" si="18" ref="H110:I110">SUM(H103:H109)</f>
        <v>415615.1948195852</v>
      </c>
      <c r="I110" s="9">
        <f t="shared" si="18"/>
        <v>406485.99742639734</v>
      </c>
      <c r="J110" s="9"/>
      <c r="K110" s="9">
        <f t="shared" si="17"/>
        <v>239863.99883887533</v>
      </c>
      <c r="L110" s="9">
        <f t="shared" si="17"/>
        <v>244135.82679586456</v>
      </c>
    </row>
    <row r="111" spans="1:11" ht="15">
      <c r="A111" s="9">
        <v>10</v>
      </c>
      <c r="E111" s="9"/>
      <c r="F111" s="9"/>
      <c r="G111" s="9"/>
      <c r="H111" s="9"/>
      <c r="I111" s="9"/>
      <c r="J111" s="9"/>
      <c r="K111" s="9"/>
    </row>
    <row r="112" spans="1:11" ht="15">
      <c r="A112" s="9">
        <v>11</v>
      </c>
      <c r="B112" s="2" t="s">
        <v>81</v>
      </c>
      <c r="E112" s="9"/>
      <c r="F112" s="9"/>
      <c r="G112" s="9"/>
      <c r="H112" s="9"/>
      <c r="I112" s="9"/>
      <c r="J112" s="9"/>
      <c r="K112" s="9"/>
    </row>
    <row r="113" spans="1:12" ht="15">
      <c r="A113" s="9">
        <v>12</v>
      </c>
      <c r="C113" s="2" t="s">
        <v>67</v>
      </c>
      <c r="E113" s="9">
        <v>-139100</v>
      </c>
      <c r="F113" s="9">
        <v>-218571</v>
      </c>
      <c r="G113" s="9"/>
      <c r="H113" s="9">
        <v>-139100</v>
      </c>
      <c r="I113" s="9">
        <v>-218571</v>
      </c>
      <c r="J113" s="9"/>
      <c r="K113" s="9">
        <f aca="true" t="shared" si="19" ref="K113:L119">+H113-E113</f>
        <v>0</v>
      </c>
      <c r="L113" s="9">
        <f t="shared" si="19"/>
        <v>0</v>
      </c>
    </row>
    <row r="114" spans="1:12" ht="15">
      <c r="A114" s="9">
        <v>13</v>
      </c>
      <c r="C114" s="2" t="s">
        <v>69</v>
      </c>
      <c r="E114" s="9">
        <v>-40002</v>
      </c>
      <c r="F114" s="9">
        <v>0</v>
      </c>
      <c r="G114" s="9"/>
      <c r="H114" s="9">
        <v>-40002</v>
      </c>
      <c r="I114" s="9">
        <v>0</v>
      </c>
      <c r="J114" s="9"/>
      <c r="K114" s="9">
        <f t="shared" si="19"/>
        <v>0</v>
      </c>
      <c r="L114" s="9">
        <f t="shared" si="19"/>
        <v>0</v>
      </c>
    </row>
    <row r="115" spans="1:12" s="15" customFormat="1" ht="15">
      <c r="A115" s="17">
        <v>14</v>
      </c>
      <c r="B115" s="18"/>
      <c r="C115" s="27" t="s">
        <v>70</v>
      </c>
      <c r="D115" s="27"/>
      <c r="E115" s="17">
        <v>-169000</v>
      </c>
      <c r="F115" s="17">
        <v>0</v>
      </c>
      <c r="G115" s="17"/>
      <c r="H115" s="17">
        <v>-268875.909</v>
      </c>
      <c r="I115" s="17">
        <v>-263698.1</v>
      </c>
      <c r="J115" s="17"/>
      <c r="K115" s="17">
        <f t="shared" si="19"/>
        <v>-99875.90899999999</v>
      </c>
      <c r="L115" s="17">
        <f t="shared" si="19"/>
        <v>-263698.1</v>
      </c>
    </row>
    <row r="116" spans="1:12" ht="15">
      <c r="A116" s="9">
        <v>15</v>
      </c>
      <c r="C116" s="2" t="s">
        <v>72</v>
      </c>
      <c r="E116" s="26">
        <v>-24319</v>
      </c>
      <c r="F116" s="26">
        <v>-14747</v>
      </c>
      <c r="G116" s="9"/>
      <c r="H116" s="26">
        <v>-24319</v>
      </c>
      <c r="I116" s="26">
        <v>-14747</v>
      </c>
      <c r="J116" s="26"/>
      <c r="K116" s="9">
        <f t="shared" si="19"/>
        <v>0</v>
      </c>
      <c r="L116" s="9">
        <f t="shared" si="19"/>
        <v>0</v>
      </c>
    </row>
    <row r="117" spans="1:12" ht="15">
      <c r="A117" s="9">
        <v>16</v>
      </c>
      <c r="E117" s="11">
        <f>SUM(E113:E116)</f>
        <v>-372421</v>
      </c>
      <c r="F117" s="11">
        <f>SUM(F113:F116)</f>
        <v>-233318</v>
      </c>
      <c r="H117" s="11">
        <f>SUM(H113:H116)</f>
        <v>-472296.909</v>
      </c>
      <c r="I117" s="11">
        <f>SUM(I113:I116)</f>
        <v>-497016.1</v>
      </c>
      <c r="J117" s="11"/>
      <c r="K117" s="9">
        <f t="shared" si="19"/>
        <v>-99875.90899999999</v>
      </c>
      <c r="L117" s="9">
        <f t="shared" si="19"/>
        <v>-263698.1</v>
      </c>
    </row>
    <row r="118" spans="1:12" ht="15">
      <c r="A118" s="9">
        <v>17</v>
      </c>
      <c r="K118" s="9"/>
      <c r="L118" s="9"/>
    </row>
    <row r="119" spans="1:12" ht="15">
      <c r="A119" s="9">
        <v>18</v>
      </c>
      <c r="B119" s="2" t="s">
        <v>82</v>
      </c>
      <c r="E119" s="11">
        <f>+E110+E117</f>
        <v>-196669.80401929014</v>
      </c>
      <c r="F119" s="11">
        <f>+F110+F117</f>
        <v>-70967.82936946722</v>
      </c>
      <c r="H119" s="11">
        <f>+H110+H117</f>
        <v>-56681.7141804148</v>
      </c>
      <c r="I119" s="11">
        <f>+I110+I117</f>
        <v>-90530.10257360263</v>
      </c>
      <c r="J119" s="11"/>
      <c r="K119" s="9">
        <f t="shared" si="19"/>
        <v>139988.08983887534</v>
      </c>
      <c r="L119" s="9">
        <f t="shared" si="19"/>
        <v>-19562.273204135417</v>
      </c>
    </row>
  </sheetData>
  <mergeCells count="15">
    <mergeCell ref="A97:L97"/>
    <mergeCell ref="E99:F99"/>
    <mergeCell ref="H99:I99"/>
    <mergeCell ref="K99:L99"/>
    <mergeCell ref="H24:I24"/>
    <mergeCell ref="A52:L52"/>
    <mergeCell ref="E54:F54"/>
    <mergeCell ref="H54:I54"/>
    <mergeCell ref="K54:L54"/>
    <mergeCell ref="A1:F1"/>
    <mergeCell ref="A2:F2"/>
    <mergeCell ref="A3:L3"/>
    <mergeCell ref="E5:F5"/>
    <mergeCell ref="H5:I5"/>
    <mergeCell ref="K5:L5"/>
  </mergeCells>
  <printOptions/>
  <pageMargins left="0.7" right="0.7" top="0.75" bottom="0.75" header="0.3" footer="0.3"/>
  <pageSetup horizontalDpi="600" verticalDpi="600" orientation="portrait" r:id="rId1"/>
  <rowBreaks count="1" manualBreakCount="1">
    <brk id="49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99CD30198A14EB1BB27763D1DC79E" ma:contentTypeVersion="0" ma:contentTypeDescription="Create a new document." ma:contentTypeScope="" ma:versionID="b2deebee3eaee774ebbad6bfc466e8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2CF1FD-C723-4668-96F4-10ECD7E53CDC}"/>
</file>

<file path=customXml/itemProps2.xml><?xml version="1.0" encoding="utf-8"?>
<ds:datastoreItem xmlns:ds="http://schemas.openxmlformats.org/officeDocument/2006/customXml" ds:itemID="{4337E887-D5D6-455B-B2B1-5283A766E4E6}"/>
</file>

<file path=customXml/itemProps3.xml><?xml version="1.0" encoding="utf-8"?>
<ds:datastoreItem xmlns:ds="http://schemas.openxmlformats.org/officeDocument/2006/customXml" ds:itemID="{83E2A74B-BD8D-4C64-A842-E12035B8E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Lennox</dc:creator>
  <cp:keywords/>
  <dc:description/>
  <cp:lastModifiedBy>Alex Lennox</cp:lastModifiedBy>
  <dcterms:created xsi:type="dcterms:W3CDTF">2018-08-22T18:35:55Z</dcterms:created>
  <dcterms:modified xsi:type="dcterms:W3CDTF">2018-08-22T18:38:02Z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0x0101005BB99CD30198A14EB1BB27763D1DC79E</vt:lpwstr>
  </property>
</Properties>
</file>